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БЮДЖЕТЫ и уточнения\2022 год\уточнение от 28.12.2022 № 74_17\"/>
    </mc:Choice>
  </mc:AlternateContent>
  <bookViews>
    <workbookView xWindow="0" yWindow="0" windowWidth="28800" windowHeight="11835"/>
  </bookViews>
  <sheets>
    <sheet name="без учета счетов бюджета" sheetId="2" r:id="rId1"/>
  </sheets>
  <definedNames>
    <definedName name="_xlnm._FilterDatabase" localSheetId="0" hidden="1">'без учета счетов бюджета'!$B$33:$F$621</definedName>
    <definedName name="_xlnm.Print_Titles" localSheetId="0">'без учета счетов бюджета'!$12:$15</definedName>
  </definedNames>
  <calcPr calcId="152511"/>
</workbook>
</file>

<file path=xl/calcChain.xml><?xml version="1.0" encoding="utf-8"?>
<calcChain xmlns="http://schemas.openxmlformats.org/spreadsheetml/2006/main">
  <c r="F347" i="2" l="1"/>
  <c r="G609" i="2"/>
  <c r="F609" i="2"/>
  <c r="G610" i="2"/>
  <c r="F610" i="2"/>
  <c r="F611" i="2"/>
  <c r="G566" i="2"/>
  <c r="F566" i="2"/>
  <c r="G568" i="2"/>
  <c r="F568" i="2"/>
  <c r="G567" i="2"/>
  <c r="F567" i="2"/>
  <c r="H621" i="2" l="1"/>
  <c r="F621" i="2"/>
  <c r="H32" i="2"/>
  <c r="F32" i="2"/>
  <c r="H178" i="2"/>
  <c r="F178" i="2"/>
  <c r="H204" i="2"/>
  <c r="F204" i="2"/>
  <c r="F207" i="2"/>
  <c r="F614" i="2" l="1"/>
  <c r="F615" i="2"/>
  <c r="G587" i="2"/>
  <c r="F587" i="2"/>
  <c r="F588" i="2"/>
  <c r="F582" i="2"/>
  <c r="F581" i="2"/>
  <c r="F571" i="2"/>
  <c r="H123" i="2" l="1"/>
  <c r="F123" i="2"/>
  <c r="F124" i="2"/>
  <c r="H543" i="2"/>
  <c r="F543" i="2"/>
  <c r="H565" i="2"/>
  <c r="F565" i="2"/>
  <c r="H566" i="2"/>
  <c r="H581" i="2"/>
</calcChain>
</file>

<file path=xl/sharedStrings.xml><?xml version="1.0" encoding="utf-8"?>
<sst xmlns="http://schemas.openxmlformats.org/spreadsheetml/2006/main" count="3009" uniqueCount="524">
  <si>
    <t xml:space="preserve">    Администрация муниципального образования город Гусь-Хрустальный Владимирской области</t>
  </si>
  <si>
    <t>703</t>
  </si>
  <si>
    <t>0000</t>
  </si>
  <si>
    <t>0000000000</t>
  </si>
  <si>
    <t>000</t>
  </si>
  <si>
    <t xml:space="preserve">      ОБЩЕГОСУДАРСТВЕННЫЕ ВОПРОСЫ</t>
  </si>
  <si>
    <t>0100</t>
  </si>
  <si>
    <t xml:space="preserve">  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</si>
  <si>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</si>
  <si>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  Расходы на выплаты по оплате труда главы муниципального образования город Гусь-Хрустальный Владимирской области</t>
  </si>
  <si>
    <t>7790000110</t>
  </si>
  <si>
    <t xml:space="preserve">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</si>
  <si>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</si>
  <si>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Поощрение региональных и управленческих команд за достижение показателей деятельности органов исполнительной власти субъектов Российской Федерации</t>
  </si>
  <si>
    <t>7790055491</t>
  </si>
  <si>
    <t xml:space="preserve">  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</si>
  <si>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</si>
  <si>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Расходы на выплаты по оплате труда работников органов местного самоуправления</t>
  </si>
  <si>
    <t>9990000110</t>
  </si>
  <si>
    <t xml:space="preserve">          Расходы на обеспечение функций органов местного самоуправления</t>
  </si>
  <si>
    <t>9990000190</t>
  </si>
  <si>
    <t xml:space="preserve">            Закупка товаров, работ и услуг для обеспечения государственных (муниципальных) нужд</t>
  </si>
  <si>
    <t>200</t>
  </si>
  <si>
    <t xml:space="preserve">            Иные бюджетные ассигнования</t>
  </si>
  <si>
    <t>800</t>
  </si>
  <si>
    <t xml:space="preserve">          Резервный фонд администрации города</t>
  </si>
  <si>
    <t>9990021100</t>
  </si>
  <si>
    <t>9990055491</t>
  </si>
  <si>
    <t xml:space="preserve">          Обеспечение деятельности комиссий по делам несовершеннолетних и защите их прав</t>
  </si>
  <si>
    <t>9990070010</t>
  </si>
  <si>
    <t xml:space="preserve">          Осуществление отдельных государственных полномочий по вопросам административного законодательства</t>
  </si>
  <si>
    <t>9990070020</t>
  </si>
  <si>
    <t xml:space="preserve">        Судебная система</t>
  </si>
  <si>
    <t>0105</t>
  </si>
  <si>
    <t xml:space="preserve">         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</si>
  <si>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9990051200</t>
  </si>
  <si>
    <t xml:space="preserve">        Другие общегосударственные вопросы</t>
  </si>
  <si>
    <t>0113</t>
  </si>
  <si>
    <t xml:space="preserve">          Учет муниципального имущества и формирование муниципальной собственности</t>
  </si>
  <si>
    <t>1610120050</t>
  </si>
  <si>
    <t xml:space="preserve">          Управление муниципальным имуществом</t>
  </si>
  <si>
    <t>1610220060</t>
  </si>
  <si>
    <t xml:space="preserve">          Реализация социально значимых проектов</t>
  </si>
  <si>
    <t>1610255490</t>
  </si>
  <si>
    <t xml:space="preserve">          Модернизация технических средств, используемых в администрации муниципального образования город Гусь-Хрустальный Владимирской области</t>
  </si>
  <si>
    <t>1900120010</t>
  </si>
  <si>
    <t xml:space="preserve">          Техническое сопровождение, поддержка используемых информационных систем</t>
  </si>
  <si>
    <t>1900320030</t>
  </si>
  <si>
    <t xml:space="preserve">          Обеспечение доступа к каналам связи</t>
  </si>
  <si>
    <t>1900420040</t>
  </si>
  <si>
    <t xml:space="preserve">          Расходы на обеспечение деятельности (оказание услуг) муниципального казенного учреждения "Управление имущества, землеустройства и архитектуры"</t>
  </si>
  <si>
    <t>9990001590</t>
  </si>
  <si>
    <t xml:space="preserve">          Расходы на обеспечение деятельности (оказание услуг) муниципального казенного учреждения "Центр бухгалтерского, материально-технического и информационного обеспечения администрации муниципального образования город Гусь-Хрустальный"</t>
  </si>
  <si>
    <t>9990002590</t>
  </si>
  <si>
    <t xml:space="preserve">          Расходы на обеспечение деятельности (оказание услуг) муниципального казенного учреждения "Гусь-Хрустальный городской архив"</t>
  </si>
  <si>
    <t>9990003590</t>
  </si>
  <si>
    <t xml:space="preserve">          Оплата услуг по информационному сопровождению деятельности органов местного самоуправления города в электронных средствах массовой информации</t>
  </si>
  <si>
    <t>9990020240</t>
  </si>
  <si>
    <t xml:space="preserve">          Исполнение судебных актов</t>
  </si>
  <si>
    <t>9990021030</t>
  </si>
  <si>
    <t xml:space="preserve">          Оплата услуг по размещению в печатных изданиях информационных материалов о деятельности органов местного самоуправления города</t>
  </si>
  <si>
    <t>9990023010</t>
  </si>
  <si>
    <t xml:space="preserve">      НАЦИОНАЛЬНАЯ БЕЗОПАСНОСТЬ И ПРАВООХРАНИТЕЛЬНАЯ ДЕЯТЕЛЬНОСТЬ</t>
  </si>
  <si>
    <t>0300</t>
  </si>
  <si>
    <t xml:space="preserve">        Органы юстиции</t>
  </si>
  <si>
    <t>0304</t>
  </si>
  <si>
    <t xml:space="preserve">          Осуществление полномочий Российской Федерации на государственную регистрацию актов гражданского состояния</t>
  </si>
  <si>
    <t>9990059300</t>
  </si>
  <si>
    <t xml:space="preserve">  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</si>
  <si>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</si>
  <si>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  Устройство противопожарных полос вдоль границ застройки населенных пунктов и г.Гусь-Хрустальный</t>
  </si>
  <si>
    <t>0300120100</t>
  </si>
  <si>
    <t xml:space="preserve">          Субсидия общественному учреждению "Добровольная пожарная дружина муниципального образования город Гусь-Хрустальный Владимирской области"</t>
  </si>
  <si>
    <t>0300120700</t>
  </si>
  <si>
    <t xml:space="preserve">            Предоставление субсидий бюджетным, автономным учреждениям и иным некоммерческим организациям</t>
  </si>
  <si>
    <t>600</t>
  </si>
  <si>
    <t xml:space="preserve">          Предупреждение и ликвидация последствий чрезвычайных ситуаций и стихийных бедствий природного и техногенного характера</t>
  </si>
  <si>
    <t>0300321040</t>
  </si>
  <si>
    <t xml:space="preserve">          Расходы на обеспечение деятельности (оказание услуг) муниципального казенного учреждения "Управление по делам гражданской обороны и чрезвычайным ситуациям" город Гусь-Хрустальный</t>
  </si>
  <si>
    <t>0300504590</t>
  </si>
  <si>
    <t xml:space="preserve">        Другие вопросы в области национальной безопасности и правоохранительной деятельности</t>
  </si>
  <si>
    <t>0314</t>
  </si>
  <si>
    <t xml:space="preserve">          Изготовление информационных материалов, направленных на профилактику преступлений и правонарушений</t>
  </si>
  <si>
    <t>0200522040</t>
  </si>
  <si>
    <t xml:space="preserve">          Материальное поощрение добровольной народной дружины</t>
  </si>
  <si>
    <t>0200710800</t>
  </si>
  <si>
    <t xml:space="preserve">            Социальное обеспечение и иные выплаты населению</t>
  </si>
  <si>
    <t>300</t>
  </si>
  <si>
    <t xml:space="preserve">          Изготовление информационных материалов, направленных на профилактику алкоголизма и наркомании</t>
  </si>
  <si>
    <t>0201222050</t>
  </si>
  <si>
    <t xml:space="preserve">          Изготовление информационных материалов по вопросам профилактики терроризма</t>
  </si>
  <si>
    <t>2000321940</t>
  </si>
  <si>
    <t xml:space="preserve">      НАЦИОНАЛЬНАЯ ЭКОНОМИКА</t>
  </si>
  <si>
    <t>0400</t>
  </si>
  <si>
    <t xml:space="preserve">        Сельское хозяйство и рыболовство</t>
  </si>
  <si>
    <t>0405</t>
  </si>
  <si>
    <t xml:space="preserve">          Осуществление деятельности по обращению с животными без владельцев, обитающими на территории муниципального образования город Гусь-Хрустальный Владимирской области</t>
  </si>
  <si>
    <t>0600721700</t>
  </si>
  <si>
    <t xml:space="preserve">        Водное хозяйство</t>
  </si>
  <si>
    <t>0406</t>
  </si>
  <si>
    <t xml:space="preserve">          Расходы на содержание гидротехнического сооружения "Гидроузел на реке Гусь в г.Гусь-Хрустальный Владимирской области"</t>
  </si>
  <si>
    <t>9990021960</t>
  </si>
  <si>
    <t xml:space="preserve">        Транспорт</t>
  </si>
  <si>
    <t>0408</t>
  </si>
  <si>
    <t xml:space="preserve">          Осуществление регулярных перевозок пассажиров и багажа автомобильным транспортом по регулируемым тарифам по муниципальным маршрутам муниципального образования город Гусь-Хрустальный Владимирской области</t>
  </si>
  <si>
    <t>9990022140</t>
  </si>
  <si>
    <t xml:space="preserve">          Субсидии перевозчикам на возмещение части затрат на выполнение работ по осуществлению регулярных перевозок пассажиров и багажа на муниципальных маршрутах по регулируемым тарифам</t>
  </si>
  <si>
    <t>9990063050</t>
  </si>
  <si>
    <t xml:space="preserve">        Дорожное хозяйство (дорожные фонды)</t>
  </si>
  <si>
    <t>0409</t>
  </si>
  <si>
    <t xml:space="preserve">          Содержание, ремонт, установка светофорных объектов и пешеходных ограждений на автомобильных дорогах общего пользования местного значения</t>
  </si>
  <si>
    <t>0800221630</t>
  </si>
  <si>
    <t xml:space="preserve">          Содержание и ремонт элементов обустройства автомобильных дорог общего пользования местного значения</t>
  </si>
  <si>
    <t>0800320920</t>
  </si>
  <si>
    <t xml:space="preserve">          Выполнение работ по вырубке и формовочной обрезке кустарников, препятствующих видимости технических средств организации дорожного движения</t>
  </si>
  <si>
    <t>0800421640</t>
  </si>
  <si>
    <t xml:space="preserve">          Содержание автомобильных дорог общего пользования местного значения и искусственных сооружений на них</t>
  </si>
  <si>
    <t>2300120900</t>
  </si>
  <si>
    <t xml:space="preserve">          Капитальный ремонт и ремонт автомобильных дорог общего пользования местного значения</t>
  </si>
  <si>
    <t>2300220910</t>
  </si>
  <si>
    <t xml:space="preserve">          Осуществление дорожной деятельности в отношении автомобильных дорог общего пользования местного значения</t>
  </si>
  <si>
    <t>2300272460</t>
  </si>
  <si>
    <t>23002S2460</t>
  </si>
  <si>
    <t xml:space="preserve">          Проверка сметной документации, проверка расчета цены контракта</t>
  </si>
  <si>
    <t>2300321710</t>
  </si>
  <si>
    <t xml:space="preserve">          Расчет начальной максимальной цены контракта на проектирование и выполнение работ по реконструкции автомобильных дорог (4-5 категории) по ул. Некрасова, пер. Стекольщиков, пер. Заводской, пер. Безымянный, пер. Барановский, г. Гусь-Хрустальный Владимирской области</t>
  </si>
  <si>
    <t>2300322260</t>
  </si>
  <si>
    <t xml:space="preserve">          Создание (строительство, реконструкция) объектов инфраструктуры, необходимых для реализации новых инвестиционных проектов</t>
  </si>
  <si>
    <t>23003S2240</t>
  </si>
  <si>
    <t xml:space="preserve">            Капитальные вложения в объекты государственной (муниципальной) собственности</t>
  </si>
  <si>
    <t>400</t>
  </si>
  <si>
    <t xml:space="preserve">        Другие вопросы в области национальной экономики</t>
  </si>
  <si>
    <t>0412</t>
  </si>
  <si>
    <t xml:space="preserve">          Обеспечение территорий документацией для осуществления градостроительной деятельности</t>
  </si>
  <si>
    <t>0440170080</t>
  </si>
  <si>
    <t>0440370080</t>
  </si>
  <si>
    <t>04403S0080</t>
  </si>
  <si>
    <t>0440670080</t>
  </si>
  <si>
    <t>04406S0080</t>
  </si>
  <si>
    <t xml:space="preserve">          Вовлечение земельных ресурсов в хозяйственный оборот</t>
  </si>
  <si>
    <t>1620120080</t>
  </si>
  <si>
    <t xml:space="preserve">      ЖИЛИЩНО-КОММУНАЛЬНОЕ ХОЗЯЙСТВО</t>
  </si>
  <si>
    <t>0500</t>
  </si>
  <si>
    <t xml:space="preserve">        Жилищное хозяйство</t>
  </si>
  <si>
    <t>0501</t>
  </si>
  <si>
    <t xml:space="preserve">          Обеспечение мероприятий по переселению граждан из аварийного жилищного фонда (выплата возмещения собственникам жилых помещений за изымаемые (выкупаемые) жилые помещения)</t>
  </si>
  <si>
    <t>0500342240</t>
  </si>
  <si>
    <t xml:space="preserve">          Обеспечение мероприятий по переселению граждан из аварийного жилищного фонда (расходы, связанные с предоставлением жилого помещения, превышающего по общей площади ранее занимаемого жилого помещения)</t>
  </si>
  <si>
    <t>0500440620</t>
  </si>
  <si>
    <t xml:space="preserve">          Ликвидация аварийного жилищного фонда</t>
  </si>
  <si>
    <t>0500520610</t>
  </si>
  <si>
    <t xml:space="preserve">          Обеспечение устойчивого сокращения непригодного для проживания жилищного фонда за счет средств государственной корпорации - Фонда содействия реформированию ЖКХ</t>
  </si>
  <si>
    <t>050F367483</t>
  </si>
  <si>
    <t xml:space="preserve">          Обеспечение устойчивого сокращения непригодного для проживания жилищного фонда</t>
  </si>
  <si>
    <t>050F367484</t>
  </si>
  <si>
    <t>050F36748S</t>
  </si>
  <si>
    <t xml:space="preserve">          Обеспечение мероприятий по капитальному ремонту многоквартирных домов в рамках сводного краткосрочного плана реализации региональной программы капитального ремонта общего имущества в многоквартирных домах на территории Владимирской области за счет средств государственной корпорации - Фонда содействия реформированию ЖКХ</t>
  </si>
  <si>
    <t>9990009501</t>
  </si>
  <si>
    <t xml:space="preserve">          Капитальный ремонт и ремонт муниципального жилищного фонда</t>
  </si>
  <si>
    <t>9990021110</t>
  </si>
  <si>
    <t xml:space="preserve">          Взнос на капитальный ремонт общего имущества в многоквартирных домах</t>
  </si>
  <si>
    <t>9990021200</t>
  </si>
  <si>
    <t xml:space="preserve">          Выкуп нежилого помещения по адресу: г. Гусь-Хрустальный, ул. Октябрьская, д.55</t>
  </si>
  <si>
    <t>9990042350</t>
  </si>
  <si>
    <t xml:space="preserve">        Коммунальное хозяйство</t>
  </si>
  <si>
    <t>0502</t>
  </si>
  <si>
    <t xml:space="preserve">          Разработка проектной документации на строительство объекта "Инженерная и транспортная инфраструктура к земельным участкам в районе улиц Крымская-Красносельская, г. Гусь-Хрустальный, Владимирской области"</t>
  </si>
  <si>
    <t>0450142030</t>
  </si>
  <si>
    <t xml:space="preserve">          Обеспечение инженерной и транспортной инфраструктурой земельных участков, предоставляемых (предоставленных) бесплатно для индивидуального жилищного строительства семьям, имеющим троих и более детей в возрасте до 18 лет</t>
  </si>
  <si>
    <t>0450170050</t>
  </si>
  <si>
    <t>04501S0050</t>
  </si>
  <si>
    <t xml:space="preserve">          Создание мест (площадок) для накопления твердых коммунальных отходов</t>
  </si>
  <si>
    <t>0600472160</t>
  </si>
  <si>
    <t>06004S2160</t>
  </si>
  <si>
    <t xml:space="preserve">          Строительство, реконструкция и модернизация систем (объектов) теплоснабжения, водоснабжения, водоотведения и очистка сточных вод</t>
  </si>
  <si>
    <t>0700171580</t>
  </si>
  <si>
    <t>07001S1580</t>
  </si>
  <si>
    <t xml:space="preserve">          Проведение испытаний установленных светильников</t>
  </si>
  <si>
    <t>0900122290</t>
  </si>
  <si>
    <t xml:space="preserve">          Замена устаревших светильников на новые энергоэффективные, монтаж самонесущих изолированных проводов</t>
  </si>
  <si>
    <t>0900170130</t>
  </si>
  <si>
    <t>09001S0130</t>
  </si>
  <si>
    <t xml:space="preserve">          Осуществление перевода муниципальных квартир на индивидуальное газовое отопление</t>
  </si>
  <si>
    <t>0900221670</t>
  </si>
  <si>
    <t xml:space="preserve">          Модернизация котельного оборудования, газификация котельных, строительство объектов коммунальной инфраструктуры</t>
  </si>
  <si>
    <t>0900271250</t>
  </si>
  <si>
    <t>09002S1250</t>
  </si>
  <si>
    <t xml:space="preserve">          Субсидия на возмещение недополученных доходов, связанных с оказанием социальных (банных) услуг населению  по тарифам, утвержденным органом местного самоуправления ниже экономически обоснованного уровня</t>
  </si>
  <si>
    <t>9990063040</t>
  </si>
  <si>
    <t xml:space="preserve">        Благоустройство</t>
  </si>
  <si>
    <t>0503</t>
  </si>
  <si>
    <t xml:space="preserve">          Расходы на уличное освещение города</t>
  </si>
  <si>
    <t>0600121120</t>
  </si>
  <si>
    <t xml:space="preserve">          Расходы на озеленение города</t>
  </si>
  <si>
    <t>0600221130</t>
  </si>
  <si>
    <t xml:space="preserve">          Содержание объектов благоустройства города</t>
  </si>
  <si>
    <t>0600321280</t>
  </si>
  <si>
    <t xml:space="preserve">          Содержание территории города</t>
  </si>
  <si>
    <t>0600421290</t>
  </si>
  <si>
    <t xml:space="preserve">          Организация и содержание мест захоронения</t>
  </si>
  <si>
    <t>0600521140</t>
  </si>
  <si>
    <t xml:space="preserve">          Прочие мероприятия по благоустройству города</t>
  </si>
  <si>
    <t>0600621150</t>
  </si>
  <si>
    <t xml:space="preserve">          Разработка проекта благоустройства сквера у памятника В.И. Ленина, г. Гусь-Хрустальный ул. Калинина</t>
  </si>
  <si>
    <t>1010322280</t>
  </si>
  <si>
    <t xml:space="preserve">          Реализация программ формирования современной городской среды</t>
  </si>
  <si>
    <t>1010325550</t>
  </si>
  <si>
    <t xml:space="preserve">          Благоустройство территорий муниципальных образований</t>
  </si>
  <si>
    <t>1010372210</t>
  </si>
  <si>
    <t>10103S2210</t>
  </si>
  <si>
    <t>101F255550</t>
  </si>
  <si>
    <t>101F25555D</t>
  </si>
  <si>
    <t xml:space="preserve">        Другие вопросы в области жилищно-коммунального хозяйства</t>
  </si>
  <si>
    <t>0505</t>
  </si>
  <si>
    <t xml:space="preserve">          Расходы на обеспечение деятельности (оказание услуг) муниципального казенного учреждения "Служба единого заказчика" г.Гусь-Хрустальный</t>
  </si>
  <si>
    <t>9990005590</t>
  </si>
  <si>
    <t xml:space="preserve">          Осуществление отдельных государственных полномочий по региональному государственному жилищному надзору и лицензионному контролю</t>
  </si>
  <si>
    <t>9990071370</t>
  </si>
  <si>
    <t xml:space="preserve">      СОЦИАЛЬНАЯ ПОЛИТИКА</t>
  </si>
  <si>
    <t>1000</t>
  </si>
  <si>
    <t xml:space="preserve">        Пенсионное обеспечение</t>
  </si>
  <si>
    <t>1001</t>
  </si>
  <si>
    <t xml:space="preserve">          Ежемесячная доплата к муниципальной пенсии лицам, ранее замещавшим муниципальные должности  в органах местного самоуправления</t>
  </si>
  <si>
    <t>9990012020</t>
  </si>
  <si>
    <t xml:space="preserve">        Социальное обеспечение населения</t>
  </si>
  <si>
    <t>1003</t>
  </si>
  <si>
    <t xml:space="preserve">          Обеспечение жильем многодетных семей</t>
  </si>
  <si>
    <t>0430270810</t>
  </si>
  <si>
    <t>04302S0810</t>
  </si>
  <si>
    <t xml:space="preserve">          Ежемесячная денежная выплата лицам, которым присвоено звание "Почетный гражданин города Гусь-Хрустальный"</t>
  </si>
  <si>
    <t>9990012010</t>
  </si>
  <si>
    <t xml:space="preserve">          Осуществление полномочий по обеспечению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1941 - 1945 годов"</t>
  </si>
  <si>
    <t>9990051340</t>
  </si>
  <si>
    <t xml:space="preserve">          Обеспечение равной доступности услуг транспорта общего пользования для отдельных категорий граждан в муниципальном сообщении</t>
  </si>
  <si>
    <t>9990070150</t>
  </si>
  <si>
    <t xml:space="preserve">          Предоставление жилищных субсидий государственным гражданским служащим Владимирской области, работникам государственных учреждений, финансируемых из областного бюджета, муниципальным служащим и работникам учреждений бюджетной сферы, финансируемых из местных бюджетов</t>
  </si>
  <si>
    <t>9990071860</t>
  </si>
  <si>
    <t>99900S0150</t>
  </si>
  <si>
    <t xml:space="preserve">        Охрана семьи и детства</t>
  </si>
  <si>
    <t>1004</t>
  </si>
  <si>
    <t xml:space="preserve">          Реализация мероприятий по обеспечению жильем молодых семей</t>
  </si>
  <si>
    <t>04202L4970</t>
  </si>
  <si>
    <t xml:space="preserve">      ОБСЛУЖИВАНИЕ ГОСУДАРСТВЕННОГО (МУНИЦИПАЛЬНОГО) ДОЛГА</t>
  </si>
  <si>
    <t>1300</t>
  </si>
  <si>
    <t xml:space="preserve">        Обслуживание государственного (муниципального) внутреннего долга</t>
  </si>
  <si>
    <t>1301</t>
  </si>
  <si>
    <t xml:space="preserve">          Процентные платежи по муниципальному долгу муниципального образования город Гусь-Хрустальный Владимирской области</t>
  </si>
  <si>
    <t>1730320860</t>
  </si>
  <si>
    <t xml:space="preserve">            Обслуживание государственного (муниципального) долга</t>
  </si>
  <si>
    <t>700</t>
  </si>
  <si>
    <t xml:space="preserve">    Совет народных депутатов муниципального образования город Гусь-Хрустальный Владимирской области</t>
  </si>
  <si>
    <t>730</t>
  </si>
  <si>
    <t xml:space="preserve">  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</si>
  <si>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</si>
  <si>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  Расходы на выплаты по оплате труда председателя Совета народных депутатов муниципального образования город Гусь-Хрустальный Владимирской области</t>
  </si>
  <si>
    <t>9510000110</t>
  </si>
  <si>
    <t xml:space="preserve">          Расходы на выплаты по оплате труда работников органов  местного самоуправления</t>
  </si>
  <si>
    <t>9590000110</t>
  </si>
  <si>
    <t>9590000190</t>
  </si>
  <si>
    <t xml:space="preserve">          Содержание председателей комитетов территориального общественного самоуправления</t>
  </si>
  <si>
    <t>9990021010</t>
  </si>
  <si>
    <t xml:space="preserve">    Комитет по культуре и туризму администрации муниципального образования город Гусь-Хрустальный Владимирской области</t>
  </si>
  <si>
    <t>753</t>
  </si>
  <si>
    <t xml:space="preserve">      ОБРАЗОВАНИЕ</t>
  </si>
  <si>
    <t>0700</t>
  </si>
  <si>
    <t xml:space="preserve">        Дополнительное образование детей</t>
  </si>
  <si>
    <t>0703</t>
  </si>
  <si>
    <t xml:space="preserve">          Обеспечение деятельности (оказание услуг) муниципального бюджетного образовательного учреждения дополнительного образования "Детская школа искусств имени М.А.Балакирева"</t>
  </si>
  <si>
    <t>133010И590</t>
  </si>
  <si>
    <t xml:space="preserve">          Повышение оплаты труда работников культуры и педагогических работников дополнительного образования детей сферы культуры в соответствии с указами Президента Российской Федерации от 7 мая 2012 года № 597, от 1 июня 2012 года № 761</t>
  </si>
  <si>
    <t>1330170390</t>
  </si>
  <si>
    <t>13301S0390</t>
  </si>
  <si>
    <t xml:space="preserve">          Приведение технического состояния учреждений культуры города в соответствие с нормативными требованиями безопасности, санитарными и противопожарными нормами</t>
  </si>
  <si>
    <t>1350123320</t>
  </si>
  <si>
    <t xml:space="preserve">      КУЛЬТУРА, КИНЕМАТОГРАФИЯ</t>
  </si>
  <si>
    <t>0800</t>
  </si>
  <si>
    <t xml:space="preserve">        Культура</t>
  </si>
  <si>
    <t>0801</t>
  </si>
  <si>
    <t xml:space="preserve">          Расходы на обеспечение деятельности (оказание услуг) муниципального бюджетного учреждения культуры "Гусь-Хрустальный историко-художественный музей"</t>
  </si>
  <si>
    <t>131010Ф590</t>
  </si>
  <si>
    <t>1310170390</t>
  </si>
  <si>
    <t>13101S0390</t>
  </si>
  <si>
    <t xml:space="preserve">          Расходы на обеспечение деятельности (оказание услуг) муниципального бюджетного учреждения "Городской библиотечный информационный центр"</t>
  </si>
  <si>
    <t>131020Б590</t>
  </si>
  <si>
    <t>1310270390</t>
  </si>
  <si>
    <t>13102S0390</t>
  </si>
  <si>
    <t xml:space="preserve">          Расходы на обеспечение деятельности (оказание услуг) муниципального бюджетного учреждения культуры "Единый социально-культурный центр"</t>
  </si>
  <si>
    <t>132010Ж590</t>
  </si>
  <si>
    <t>1320170390</t>
  </si>
  <si>
    <t>13201S0390</t>
  </si>
  <si>
    <t xml:space="preserve">          Проведение культурных мероприятий</t>
  </si>
  <si>
    <t>1320221060</t>
  </si>
  <si>
    <t xml:space="preserve">          Исполнение мероприятий по созданию благоприятных условий по развитию туризма</t>
  </si>
  <si>
    <t>1340171990</t>
  </si>
  <si>
    <t xml:space="preserve">          Комплексное информационное обслуживание баз данных участника библиотечной информационной сервисной системы</t>
  </si>
  <si>
    <t>1350121410</t>
  </si>
  <si>
    <t xml:space="preserve">          Мероприятия по укреплению материально-технической базы муниципальных библиотек области</t>
  </si>
  <si>
    <t>1350171890</t>
  </si>
  <si>
    <t xml:space="preserve">          Комплектование книжных фондов муниципальных библиотек области</t>
  </si>
  <si>
    <t>1350175190</t>
  </si>
  <si>
    <t>13501L5192</t>
  </si>
  <si>
    <t>13501S1890</t>
  </si>
  <si>
    <t>13501S5190</t>
  </si>
  <si>
    <t xml:space="preserve">          Техническое оснащение муниципальных музеев</t>
  </si>
  <si>
    <t>135A155900</t>
  </si>
  <si>
    <t>1370121060</t>
  </si>
  <si>
    <t xml:space="preserve">        Другие вопросы в области культуры, кинематографии</t>
  </si>
  <si>
    <t>0804</t>
  </si>
  <si>
    <t>1360100110</t>
  </si>
  <si>
    <t>1360100190</t>
  </si>
  <si>
    <t>1360155491</t>
  </si>
  <si>
    <t xml:space="preserve">          Расходы на обеспечение деятельности (оказание услуг) муниципального казенного учреждения "Централизованная бухгалтерия по обслуживанию учреждений культуры"</t>
  </si>
  <si>
    <t>1360306590</t>
  </si>
  <si>
    <t xml:space="preserve">          Предоставление компенсации по оплате за содержание и ремонт жилья, услуг теплоснабжения (отопления) и электроснабжения работникам культуры муниципальных учреждений, а также компенсации расходов на оплату жилых помещений, отопления и освещения педагогическим работникам муниципальных образовательных организаций дополнительного образования детей в сфере культуры</t>
  </si>
  <si>
    <t>1360271960</t>
  </si>
  <si>
    <t xml:space="preserve">    Управление образования администрации муниципального образования город Гусь-Хрустальный Владимирской области</t>
  </si>
  <si>
    <t>773</t>
  </si>
  <si>
    <t xml:space="preserve">        Дошкольное образование</t>
  </si>
  <si>
    <t>0701</t>
  </si>
  <si>
    <t xml:space="preserve">          Расходы на обеспечение деятельности (оказания услуг) детских дошкольных учреждений (содержание учреждений)</t>
  </si>
  <si>
    <t>121010Д590</t>
  </si>
  <si>
    <t xml:space="preserve">          Расходы на обеспечение деятельности (оказания услуг) детских дошкольных учреждений (присмотр и уход за детьми)</t>
  </si>
  <si>
    <t>121010Ю590</t>
  </si>
  <si>
    <t xml:space="preserve">          Укрепление материально-технической базы муниципальных образовательных учреждений</t>
  </si>
  <si>
    <t>1210123300</t>
  </si>
  <si>
    <t xml:space="preserve">          Поддержка приоритетных направлений развития отрасли образования (Подготовка муниципальных образовательных организаций к началу учебного года и оздоровительных лагерей к летнему периоду)</t>
  </si>
  <si>
    <t>1210171474</t>
  </si>
  <si>
    <t xml:space="preserve">          Оснащение медицинского блока отделений организаций медицинской помощи несовершеннолетним, обучающимся в образовательных организациях (дошкольных образовательных и общеобразовательных организациях области) реализующих основные общеобразовательные программы</t>
  </si>
  <si>
    <t>1210171510</t>
  </si>
  <si>
    <t>12101S1474</t>
  </si>
  <si>
    <t xml:space="preserve">          Оснащение медицинского блока отделений организаций медицинской помощи несовершеннолетним, обучающимся в образовательных организациях (дошкольных образовательных и общеобразовательных организациях области), реализующих основные общеобразовательные программы</t>
  </si>
  <si>
    <t>12101S1510</t>
  </si>
  <si>
    <t xml:space="preserve">         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образовательных организациях, обеспечение дополнительного образования детей в муниципальных общеобразовательных организациях</t>
  </si>
  <si>
    <t>1210271830</t>
  </si>
  <si>
    <t xml:space="preserve">          Независимая оценка качества условий осуществления образовательной деятельности образовательных организаций города</t>
  </si>
  <si>
    <t>1210522250</t>
  </si>
  <si>
    <t xml:space="preserve">        Общее образование</t>
  </si>
  <si>
    <t>0702</t>
  </si>
  <si>
    <t xml:space="preserve">          Поддержка приоритетных направлений развития отрасли образования (Организация бесплатного горячего питания обучающихся 1-4 классов в частных общеобразовательных организациях по имеющим государственную аккредитацию основным общеобразовательным программам)</t>
  </si>
  <si>
    <t>1220171471</t>
  </si>
  <si>
    <t xml:space="preserve">          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</si>
  <si>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12201L3041</t>
  </si>
  <si>
    <t>12201S1471</t>
  </si>
  <si>
    <t xml:space="preserve">          Расходы на обеспечение деятельности (оказание услуг) школ неполных средних и средних</t>
  </si>
  <si>
    <t>122020Ш590</t>
  </si>
  <si>
    <t>1220223300</t>
  </si>
  <si>
    <t xml:space="preserve">          Выполнение проектных работ по привязке типовой проектной документации для строительства начальной школы на 350 мест по ул. им. младшего лейтенанта милиции Шитова И.В. , 10 в г. Гусь-Хрустальный Владимирской области</t>
  </si>
  <si>
    <t>1220241730</t>
  </si>
  <si>
    <t>1220271474</t>
  </si>
  <si>
    <t xml:space="preserve">          Укрепление материально-технической базы муниципальных образовательных организаций</t>
  </si>
  <si>
    <t>1220271930</t>
  </si>
  <si>
    <t>12202S1474</t>
  </si>
  <si>
    <t>12202S1930</t>
  </si>
  <si>
    <t xml:space="preserve">          Субсидия частному общеобразовательному учреждению "Православная общеобразовательная гимназия" на реализацию основных общеобразовательных программ (содержание ставок прочего персонала)</t>
  </si>
  <si>
    <t>1220323020</t>
  </si>
  <si>
    <t xml:space="preserve">          Ежемесячное денежное вознаграждение за классное руководство педагогическим работникам муниципальных общеобразовательных организаций</t>
  </si>
  <si>
    <t>1220353031</t>
  </si>
  <si>
    <t xml:space="preserve">          Финансовое обеспечение получения дошкольного образования в частных дошкольных образовательных организациях,  дошкольного, начального общего, основного общего, среднего общего образования в частных общеобразовательных организациях, осуществляющих образовательную деятельность по имеющим государственную аккредитацию по основным общеобразовательным программам</t>
  </si>
  <si>
    <t>1220370480</t>
  </si>
  <si>
    <t>1220371830</t>
  </si>
  <si>
    <t xml:space="preserve">          Организация трудоустройства несовершеннолетних в свободное от учебы время</t>
  </si>
  <si>
    <t>1220420300</t>
  </si>
  <si>
    <t xml:space="preserve">          Поддержка организаций в сфере образования</t>
  </si>
  <si>
    <t>1220671480</t>
  </si>
  <si>
    <t>1220822250</t>
  </si>
  <si>
    <t xml:space="preserve">          Создание новых мест в общеобразовательных организациях (Строительство общеобразовательной школы на 350 мест в г.Гусь-Хрустальный Владимирской области)</t>
  </si>
  <si>
    <t>122E1Д5202</t>
  </si>
  <si>
    <t>122E452100</t>
  </si>
  <si>
    <t xml:space="preserve">          Расходы на обеспечение деятельности (оказание услуг) учреждений по внешкольной работе с детьми</t>
  </si>
  <si>
    <t>123010Г590</t>
  </si>
  <si>
    <t xml:space="preserve">          Реализация дополнительных общеобразовательных программ, финансируемых за счет сертификатов персонифицированного финансирования в период действия программы персонифицированного финансирования</t>
  </si>
  <si>
    <t>1230221980</t>
  </si>
  <si>
    <t xml:space="preserve">          Поддержка приоритетных направлений развития отрасли образования ( Финансовое обеспечение мероприятий, возникающих в связи с доведением оплаты труда педагогических работников муниципальных образовательных организаций дополнительного образования детей до уровня не менее 100% от уровня средней заработной платы учителей в регионе)</t>
  </si>
  <si>
    <t>1230271472</t>
  </si>
  <si>
    <t>1230271930</t>
  </si>
  <si>
    <t xml:space="preserve">          Поддержка приоритетных направлений развития отрасли образования (Финансовое обеспечение мероприятий, возникающих в связи с доведением оплаты труда педагогических работников муниципальных образовательных организаций дополнительного образования детей до уровня не менее 100% от уровня средней заработной платы учителей в регионе)</t>
  </si>
  <si>
    <t>12302S1472</t>
  </si>
  <si>
    <t>12302S1930</t>
  </si>
  <si>
    <t xml:space="preserve">        Молодежная политика</t>
  </si>
  <si>
    <t>0707</t>
  </si>
  <si>
    <t xml:space="preserve">          Поддержка приоритетных направлений развития отрасли образования (Организация отдыха детей в каникулярное время)</t>
  </si>
  <si>
    <t>1250171473</t>
  </si>
  <si>
    <t>12501S1473</t>
  </si>
  <si>
    <t xml:space="preserve">          Расходы на обеспечение деятельности (оказание услуг) муниципального бюджетного учреждения "Загородный оздоровительный лагерь "Хрусталек"</t>
  </si>
  <si>
    <t>125020Л590</t>
  </si>
  <si>
    <t>1250271474</t>
  </si>
  <si>
    <t>12502S1474</t>
  </si>
  <si>
    <t xml:space="preserve">        Другие вопросы в области образования</t>
  </si>
  <si>
    <t>0709</t>
  </si>
  <si>
    <t>1260100110</t>
  </si>
  <si>
    <t>1260100190</t>
  </si>
  <si>
    <t>1260155491</t>
  </si>
  <si>
    <t xml:space="preserve">          Расходы на обеспечение деятельности (оказание услуг) муниципального казенного учреждения "Центр технического обслуживания"</t>
  </si>
  <si>
    <t>1260208590</t>
  </si>
  <si>
    <t xml:space="preserve">          Расходы на обеспечение деятельности (оказание услуг) муниципального автономного учреждения "Организационно-методический центр"</t>
  </si>
  <si>
    <t>126020М590</t>
  </si>
  <si>
    <t xml:space="preserve">          Расходы на обеспечение деятельности (оказание услуг) муниципального казенного учреждения "Централизованная бухгалтерия по обслуживанию учреждений образования"</t>
  </si>
  <si>
    <t>126020У590</t>
  </si>
  <si>
    <t xml:space="preserve">          Предоставление мер социальной поддержки педагогическим работникам и иным категориям граждан, работающим в образовательных организациях, расположенных в сельских населенных пунктах, поселках городского типа (поселках, относящихся к городским населенным пунктам)</t>
  </si>
  <si>
    <t>1210370590</t>
  </si>
  <si>
    <t xml:space="preserve">          Социальная поддержка детей-инвалидов дошкольного возраста</t>
  </si>
  <si>
    <t>1210470540</t>
  </si>
  <si>
    <t xml:space="preserve">          Единовременная денежная выплата на двух и более детей, одновременно посещающих дошкольные образовательные учреждения на территории муниципального образования город Гусь-Хрустальный Владимирской области</t>
  </si>
  <si>
    <t>1210112180</t>
  </si>
  <si>
    <t xml:space="preserve">          Компенсация родителям (законным представителям) по оплате за присмотр и уход за детьми в дошкольных образовательных учреждениях. реализующих образовательную программу дошкольного образования на территории муниципального образования город Гусь-Хрустальный Владимирской области</t>
  </si>
  <si>
    <t>1210112230</t>
  </si>
  <si>
    <t xml:space="preserve">          Компенсация родителям (законным представителям) по оплате за присмотр и уход за детьми в дошкольных образовательных учреждениях, реализующих образовательную программу дошкольного образования на территории муниципального образования город Гусь-Хрустальный Владимирской области</t>
  </si>
  <si>
    <t>1210122230</t>
  </si>
  <si>
    <t xml:space="preserve">          Компенсация части родительской платы за присмотр и уход за детьми в образовательных организациях, реализующих образовательную программу дошкольного образования</t>
  </si>
  <si>
    <t>1210470560</t>
  </si>
  <si>
    <t xml:space="preserve">          Содержание ребенка в семье опекуна и приемной семье, а также вознаграждение, причитающееся приемному родителю</t>
  </si>
  <si>
    <t>1240270650</t>
  </si>
  <si>
    <t xml:space="preserve">         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</si>
  <si>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1240271420</t>
  </si>
  <si>
    <t xml:space="preserve">        Другие вопросы в области социальной политики</t>
  </si>
  <si>
    <t>1006</t>
  </si>
  <si>
    <t xml:space="preserve">          Обеспечение полномочий по организации и осуществлению деятельности по опеке и попечительству в отношении несовершеннолетних граждан</t>
  </si>
  <si>
    <t>1240170070</t>
  </si>
  <si>
    <t xml:space="preserve">    Комитет по физической культуре, спорту и молодежной политике администрации муниципального образования город Гусь-Хрустальный Владимирской области</t>
  </si>
  <si>
    <t>774</t>
  </si>
  <si>
    <t xml:space="preserve">          Проведение мероприятий для детей и молодежи</t>
  </si>
  <si>
    <t>1500121160</t>
  </si>
  <si>
    <t>1500321160</t>
  </si>
  <si>
    <t>1500421160</t>
  </si>
  <si>
    <t>1500521160</t>
  </si>
  <si>
    <t>1500721160</t>
  </si>
  <si>
    <t xml:space="preserve">          Персональные премии для одаренных и талантливых детей и молодежи в области образования, науки, культуры, спорта, развития детского и молодежного общественного движения</t>
  </si>
  <si>
    <t>1500811840</t>
  </si>
  <si>
    <t>1500911840</t>
  </si>
  <si>
    <t>1501021160</t>
  </si>
  <si>
    <t>1501121160</t>
  </si>
  <si>
    <t xml:space="preserve">      ФИЗИЧЕСКАЯ КУЛЬТУРА И СПОРТ</t>
  </si>
  <si>
    <t>1100</t>
  </si>
  <si>
    <t xml:space="preserve">        Физическая культура</t>
  </si>
  <si>
    <t>1101</t>
  </si>
  <si>
    <t xml:space="preserve">          Расходы на обеспечение деятельности (оказание услуг) центров спортивной подготовки</t>
  </si>
  <si>
    <t>141010П590</t>
  </si>
  <si>
    <t xml:space="preserve">          Содержание объектов спортивной инфраструктуры муниципальной собственности для занятий физической культурой и спортом</t>
  </si>
  <si>
    <t>1410172000</t>
  </si>
  <si>
    <t xml:space="preserve">          Оплата за освещение лыжной трассы</t>
  </si>
  <si>
    <t>1420123390</t>
  </si>
  <si>
    <t xml:space="preserve">          Совершенствование материальной базы объектов физической культуры и спорта</t>
  </si>
  <si>
    <t>1420320280</t>
  </si>
  <si>
    <t xml:space="preserve">          Разработка проектно-сметной документации на строительство футбольного манежа с блочно-модульной газовой котельной по адресу: ул.Добролюбова, д.23, г.Гусь-Хрустальный, Владимирской области</t>
  </si>
  <si>
    <t>1420342060</t>
  </si>
  <si>
    <t xml:space="preserve">          Развитие физической культуры и спорта</t>
  </si>
  <si>
    <t>1420371600</t>
  </si>
  <si>
    <t xml:space="preserve">          Реализация программ спортивной подготовки в соответствии с требованиями федеральных стандартов спортивной подготовки</t>
  </si>
  <si>
    <t>1420371700</t>
  </si>
  <si>
    <t>14203S1740</t>
  </si>
  <si>
    <t xml:space="preserve">          Приобретение спортивного оборудования и инвентаря для приведения муниципальных учреждений спортивной подготовки в нормативное состояние</t>
  </si>
  <si>
    <t>142P55229S</t>
  </si>
  <si>
    <t xml:space="preserve">          Разработки проектно-сметной документации на реконструкцию хоккейной площадки МБУ "КСШ им. А.В. Паушкина" по адресу: Владимирская область, г.Гусь-Хрустальныйб, ул.Кравчинского,4-а</t>
  </si>
  <si>
    <t>1430141910</t>
  </si>
  <si>
    <t xml:space="preserve">        Массовый спорт</t>
  </si>
  <si>
    <t>1102</t>
  </si>
  <si>
    <t xml:space="preserve">          Расходы на обеспечение деятельности (оказание услуг) спортивных клубов по месту жительства</t>
  </si>
  <si>
    <t>141010К590</t>
  </si>
  <si>
    <t xml:space="preserve">          Проведение спортивно-массовых мероприятий</t>
  </si>
  <si>
    <t>1410221170</t>
  </si>
  <si>
    <t xml:space="preserve">          Заключение договоров с тренерами (инструкторами) и спортсменами-инструкторами по видам спорта, со специалистами по оказанию услуг (выполнению работ) по организации спортивных мероприятий, подготовке мест соревнований</t>
  </si>
  <si>
    <t>1420121970</t>
  </si>
  <si>
    <t xml:space="preserve">          Проверка сметной документации по объекту "Закупка и монтаж оборудования для создания "умной" спортивной площадки"</t>
  </si>
  <si>
    <t>1420321070</t>
  </si>
  <si>
    <t>14203L7530</t>
  </si>
  <si>
    <t xml:space="preserve">          Закупка и монтаж оборудования для создания "умных" спортивных площадок (подготовка основания для размещения площадок)</t>
  </si>
  <si>
    <t>14203S7530</t>
  </si>
  <si>
    <t xml:space="preserve">        Другие вопросы в области физической культуры и спорта</t>
  </si>
  <si>
    <t>1105</t>
  </si>
  <si>
    <t xml:space="preserve">          Расходы на обеспечение деятельности муниципального казенного учреждения "Централизованная бухгалтерия учреждений физической культуры и спорта"</t>
  </si>
  <si>
    <t>1430107590</t>
  </si>
  <si>
    <t>1430200110</t>
  </si>
  <si>
    <t>1430200190</t>
  </si>
  <si>
    <t>1430255491</t>
  </si>
  <si>
    <t xml:space="preserve">    Финансовое управление администрации муниципального образования город Гусь-Хрустальный Владимирской области</t>
  </si>
  <si>
    <t>792</t>
  </si>
  <si>
    <t xml:space="preserve">  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</si>
  <si>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</si>
  <si>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  Повышение доступности информации о финансовой деятельности и финансовом состоянии муниципального образования</t>
  </si>
  <si>
    <t>1740120870</t>
  </si>
  <si>
    <t xml:space="preserve">          Обеспечение интеграции процессов составления и исполнения бюджетов, ведения бухгалтерского учета и подготовки финансовой и иной регламентированной отчетности муниципального образования</t>
  </si>
  <si>
    <t>1740220880</t>
  </si>
  <si>
    <t xml:space="preserve">          Повышение технической оснащенности и обеспеченности программными продуктами, автоматизирующими работу участников бюджетного процесса</t>
  </si>
  <si>
    <t>1740320890</t>
  </si>
  <si>
    <t>ВСЕГО РАСХОДОВ:</t>
  </si>
  <si>
    <t>код главного распорядителя средств городского бюджета</t>
  </si>
  <si>
    <t>Наименование расходов</t>
  </si>
  <si>
    <t>Код</t>
  </si>
  <si>
    <t>Всего расходов на 2022 год</t>
  </si>
  <si>
    <t>в том числе</t>
  </si>
  <si>
    <t>раздела, подраздела</t>
  </si>
  <si>
    <t>целевой статьи</t>
  </si>
  <si>
    <t>вида расхода</t>
  </si>
  <si>
    <t>городские средства</t>
  </si>
  <si>
    <t>областные средства</t>
  </si>
  <si>
    <t>1</t>
  </si>
  <si>
    <t>2</t>
  </si>
  <si>
    <t>3</t>
  </si>
  <si>
    <t>4</t>
  </si>
  <si>
    <t>5</t>
  </si>
  <si>
    <t>6</t>
  </si>
  <si>
    <t>7</t>
  </si>
  <si>
    <t>8</t>
  </si>
  <si>
    <t>Ведомственная структура расходов городского бюджета на 2022 год</t>
  </si>
  <si>
    <t>(тыс. руб.)</t>
  </si>
  <si>
    <t xml:space="preserve"> Приложение № 2</t>
  </si>
  <si>
    <t xml:space="preserve"> к решению Совета </t>
  </si>
  <si>
    <t xml:space="preserve"> народных депутатов </t>
  </si>
  <si>
    <t xml:space="preserve"> муниципального образования</t>
  </si>
  <si>
    <t xml:space="preserve"> город Гусь-Хрустальный</t>
  </si>
  <si>
    <t xml:space="preserve"> Владимирской области</t>
  </si>
  <si>
    <t xml:space="preserve">      Реализация программ формирования современной городской среды</t>
  </si>
  <si>
    <t xml:space="preserve">        Закупка товаров, работ и услуг для обеспечения государственных (муниципальных) нужд</t>
  </si>
  <si>
    <t>за счет средств федерального бюджета</t>
  </si>
  <si>
    <t xml:space="preserve"> за счет средств областного бюджета</t>
  </si>
  <si>
    <t xml:space="preserve">      Обеспечение образовательных организаций материально-технической базой для внедрения цифровой образовательной среды</t>
  </si>
  <si>
    <t xml:space="preserve">        Предоставление субсидий бюджетным, автономным учреждениям и иным некоммерческим организациям</t>
  </si>
  <si>
    <t xml:space="preserve">        Государственная поддержка отрасли культуры на реализацию мероприятий по модернизации библиотек в части комплектования книжных фондов библиотек муниципальных образований и государственных общедоступных библиотек</t>
  </si>
  <si>
    <t xml:space="preserve">          Предоставление субсидий бюджетным, автономным учреждениям и иным некоммерческим организациям</t>
  </si>
  <si>
    <t>Софинансирование закупки и монтажа оборудования для создания "умных" спортивных площадок</t>
  </si>
  <si>
    <t xml:space="preserve"> </t>
  </si>
  <si>
    <t xml:space="preserve">          Проведение мероприятий в сфере обращения с животными без владельцев</t>
  </si>
  <si>
    <t>0600772280</t>
  </si>
  <si>
    <t xml:space="preserve"> от 28.12.2022      № 74/17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</si>
</sst>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32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8"/>
      <name val="Arial Cyr"/>
      <charset val="204"/>
    </font>
    <font>
      <sz val="9"/>
      <name val="Arial Cyr"/>
      <charset val="204"/>
    </font>
    <font>
      <i/>
      <sz val="9"/>
      <name val="Arial Cyr"/>
      <charset val="204"/>
    </font>
    <font>
      <sz val="9"/>
      <name val="Arial"/>
      <family val="2"/>
      <charset val="204"/>
    </font>
    <font>
      <i/>
      <sz val="9"/>
      <name val="Arial"/>
      <family val="2"/>
      <charset val="204"/>
    </font>
    <font>
      <i/>
      <sz val="10"/>
      <color indexed="8"/>
      <name val="Arial Cyr"/>
      <charset val="204"/>
    </font>
    <font>
      <sz val="14"/>
      <color indexed="8"/>
      <name val="Arial Cyr"/>
      <charset val="204"/>
    </font>
    <font>
      <sz val="10"/>
      <name val="Arial Cyr"/>
      <charset val="204"/>
    </font>
    <font>
      <sz val="12"/>
      <name val="Arial Cyr"/>
      <charset val="204"/>
    </font>
    <font>
      <i/>
      <sz val="12"/>
      <name val="Arial Cyr"/>
      <charset val="204"/>
    </font>
    <font>
      <b/>
      <i/>
      <sz val="10"/>
      <color rgb="FF000000"/>
      <name val="Arial Cyr"/>
    </font>
    <font>
      <i/>
      <sz val="10"/>
      <color rgb="FF000000"/>
      <name val="Arial Cyr"/>
    </font>
    <font>
      <i/>
      <sz val="9"/>
      <color indexed="8"/>
      <name val="Arial Cyr"/>
      <charset val="204"/>
    </font>
    <font>
      <i/>
      <sz val="9"/>
      <color rgb="FF000000"/>
      <name val="Arial Cyr"/>
      <charset val="204"/>
    </font>
    <font>
      <b/>
      <sz val="10"/>
      <color rgb="FF000000"/>
      <name val="Arial Cyr"/>
      <charset val="204"/>
    </font>
    <font>
      <b/>
      <i/>
      <sz val="10"/>
      <color rgb="FF000000"/>
      <name val="Arial Cyr"/>
      <charset val="204"/>
    </font>
    <font>
      <sz val="9"/>
      <color rgb="FF000000"/>
      <name val="Arial Cyr"/>
    </font>
    <font>
      <i/>
      <sz val="9"/>
      <color rgb="FF000000"/>
      <name val="Arial Cyr"/>
    </font>
    <font>
      <sz val="10"/>
      <color rgb="FF000000"/>
      <name val="Arial CYR"/>
      <charset val="204"/>
    </font>
    <font>
      <i/>
      <sz val="10"/>
      <color rgb="FF000000"/>
      <name val="Arial CYR"/>
      <charset val="204"/>
    </font>
    <font>
      <i/>
      <sz val="11"/>
      <name val="Calibri"/>
      <family val="2"/>
      <scheme val="minor"/>
    </font>
    <font>
      <b/>
      <i/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rgb="FFFFFF99"/>
      </patternFill>
    </fill>
  </fills>
  <borders count="1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1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16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4" fontId="3" fillId="2" borderId="2">
      <alignment horizontal="right" vertical="top" shrinkToFit="1"/>
    </xf>
    <xf numFmtId="164" fontId="1" fillId="0" borderId="2">
      <alignment horizontal="right" vertical="top" shrinkToFit="1"/>
    </xf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8" fillId="0" borderId="1"/>
    <xf numFmtId="0" fontId="8" fillId="0" borderId="1"/>
    <xf numFmtId="0" fontId="9" fillId="4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8" fillId="0" borderId="1"/>
    <xf numFmtId="0" fontId="8" fillId="0" borderId="1"/>
    <xf numFmtId="0" fontId="9" fillId="4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8" fillId="0" borderId="1"/>
    <xf numFmtId="0" fontId="8" fillId="0" borderId="1"/>
    <xf numFmtId="0" fontId="9" fillId="4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8" fillId="0" borderId="1"/>
    <xf numFmtId="0" fontId="8" fillId="0" borderId="1"/>
    <xf numFmtId="0" fontId="9" fillId="4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1" fontId="1" fillId="0" borderId="2">
      <alignment horizontal="center" vertical="top" shrinkToFit="1"/>
    </xf>
    <xf numFmtId="0" fontId="3" fillId="0" borderId="2">
      <alignment vertical="top" wrapText="1"/>
    </xf>
    <xf numFmtId="164" fontId="3" fillId="6" borderId="2">
      <alignment horizontal="right" vertical="top" shrinkToFit="1"/>
    </xf>
    <xf numFmtId="0" fontId="1" fillId="0" borderId="1">
      <alignment vertical="top"/>
    </xf>
    <xf numFmtId="4" fontId="1" fillId="0" borderId="2">
      <alignment horizontal="right" vertical="top" shrinkToFit="1"/>
    </xf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</cellStyleXfs>
  <cellXfs count="213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0" fillId="0" borderId="0" xfId="0" applyAlignment="1" applyProtection="1">
      <alignment horizontal="center"/>
      <protection locked="0"/>
    </xf>
    <xf numFmtId="0" fontId="0" fillId="0" borderId="0" xfId="0" applyAlignment="1" applyProtection="1">
      <protection locked="0"/>
    </xf>
    <xf numFmtId="0" fontId="1" fillId="0" borderId="2" xfId="7" applyNumberFormat="1" applyFont="1" applyProtection="1">
      <alignment vertical="top" wrapText="1"/>
    </xf>
    <xf numFmtId="1" fontId="1" fillId="0" borderId="2" xfId="8" applyNumberFormat="1" applyFont="1" applyProtection="1">
      <alignment horizontal="center" vertical="top" shrinkToFit="1"/>
    </xf>
    <xf numFmtId="0" fontId="1" fillId="0" borderId="1" xfId="2" applyNumberFormat="1" applyFont="1" applyProtection="1"/>
    <xf numFmtId="0" fontId="1" fillId="5" borderId="1" xfId="2" applyNumberFormat="1" applyFont="1" applyFill="1" applyAlignment="1" applyProtection="1">
      <alignment horizontal="center"/>
    </xf>
    <xf numFmtId="0" fontId="0" fillId="0" borderId="0" xfId="0" applyFont="1" applyProtection="1">
      <protection locked="0"/>
    </xf>
    <xf numFmtId="0" fontId="0" fillId="5" borderId="0" xfId="0" applyFont="1" applyFill="1" applyAlignment="1" applyProtection="1">
      <alignment horizontal="center"/>
      <protection locked="0"/>
    </xf>
    <xf numFmtId="164" fontId="1" fillId="5" borderId="4" xfId="9" applyNumberFormat="1" applyFont="1" applyFill="1" applyBorder="1" applyAlignment="1" applyProtection="1">
      <alignment horizontal="center" vertical="top" shrinkToFit="1"/>
    </xf>
    <xf numFmtId="0" fontId="1" fillId="0" borderId="3" xfId="2" applyNumberFormat="1" applyBorder="1" applyProtection="1"/>
    <xf numFmtId="0" fontId="0" fillId="0" borderId="3" xfId="0" applyBorder="1" applyProtection="1">
      <protection locked="0"/>
    </xf>
    <xf numFmtId="0" fontId="3" fillId="0" borderId="2" xfId="7" applyNumberFormat="1" applyFont="1" applyProtection="1">
      <alignment vertical="top" wrapText="1"/>
    </xf>
    <xf numFmtId="1" fontId="3" fillId="0" borderId="2" xfId="8" applyNumberFormat="1" applyFont="1" applyProtection="1">
      <alignment horizontal="center" vertical="top" shrinkToFit="1"/>
    </xf>
    <xf numFmtId="164" fontId="3" fillId="5" borderId="4" xfId="9" applyNumberFormat="1" applyFont="1" applyFill="1" applyBorder="1" applyAlignment="1" applyProtection="1">
      <alignment horizontal="center" vertical="top" shrinkToFit="1"/>
    </xf>
    <xf numFmtId="0" fontId="3" fillId="0" borderId="3" xfId="2" applyNumberFormat="1" applyFont="1" applyBorder="1" applyProtection="1"/>
    <xf numFmtId="0" fontId="7" fillId="0" borderId="3" xfId="0" applyFont="1" applyBorder="1" applyProtection="1">
      <protection locked="0"/>
    </xf>
    <xf numFmtId="164" fontId="11" fillId="5" borderId="3" xfId="67" applyNumberFormat="1" applyFont="1" applyFill="1" applyBorder="1" applyAlignment="1">
      <alignment horizontal="center" vertical="center" wrapText="1"/>
    </xf>
    <xf numFmtId="49" fontId="13" fillId="5" borderId="3" xfId="67" applyNumberFormat="1" applyFont="1" applyFill="1" applyBorder="1" applyAlignment="1">
      <alignment horizontal="center" vertical="center" wrapText="1"/>
    </xf>
    <xf numFmtId="0" fontId="31" fillId="0" borderId="3" xfId="0" applyFont="1" applyBorder="1" applyProtection="1">
      <protection locked="0"/>
    </xf>
    <xf numFmtId="0" fontId="30" fillId="0" borderId="0" xfId="0" applyFont="1" applyProtection="1">
      <protection locked="0"/>
    </xf>
    <xf numFmtId="0" fontId="30" fillId="0" borderId="3" xfId="0" applyFont="1" applyBorder="1" applyProtection="1">
      <protection locked="0"/>
    </xf>
    <xf numFmtId="164" fontId="1" fillId="5" borderId="4" xfId="9" applyNumberFormat="1" applyFont="1" applyFill="1" applyBorder="1" applyAlignment="1" applyProtection="1">
      <alignment horizontal="center" vertical="top" shrinkToFit="1"/>
    </xf>
    <xf numFmtId="164" fontId="3" fillId="5" borderId="4" xfId="9" applyNumberFormat="1" applyFont="1" applyFill="1" applyBorder="1" applyAlignment="1" applyProtection="1">
      <alignment horizontal="center" vertical="top" shrinkToFit="1"/>
    </xf>
    <xf numFmtId="164" fontId="3" fillId="0" borderId="3" xfId="2" applyNumberFormat="1" applyFont="1" applyBorder="1" applyAlignment="1" applyProtection="1">
      <alignment horizontal="center" vertical="top"/>
    </xf>
    <xf numFmtId="164" fontId="18" fillId="5" borderId="1" xfId="70" applyNumberFormat="1" applyFont="1" applyFill="1" applyBorder="1" applyAlignment="1">
      <alignment horizontal="left" vertical="center"/>
    </xf>
    <xf numFmtId="164" fontId="3" fillId="0" borderId="3" xfId="2" applyNumberFormat="1" applyFont="1" applyBorder="1" applyAlignment="1" applyProtection="1">
      <alignment horizontal="center"/>
    </xf>
    <xf numFmtId="164" fontId="1" fillId="5" borderId="15" xfId="9" applyNumberFormat="1" applyFont="1" applyFill="1" applyBorder="1" applyAlignment="1" applyProtection="1">
      <alignment horizontal="center" vertical="top" shrinkToFit="1"/>
    </xf>
    <xf numFmtId="164" fontId="3" fillId="5" borderId="16" xfId="9" applyNumberFormat="1" applyFont="1" applyFill="1" applyBorder="1" applyAlignment="1" applyProtection="1">
      <alignment horizontal="center" vertical="top" shrinkToFit="1"/>
    </xf>
    <xf numFmtId="1" fontId="3" fillId="5" borderId="2" xfId="71" applyNumberFormat="1" applyFont="1" applyFill="1" applyProtection="1">
      <alignment horizontal="center" vertical="top" shrinkToFit="1"/>
    </xf>
    <xf numFmtId="0" fontId="3" fillId="5" borderId="2" xfId="72" applyNumberFormat="1" applyFont="1" applyFill="1" applyProtection="1">
      <alignment vertical="top" wrapText="1"/>
    </xf>
    <xf numFmtId="164" fontId="3" fillId="5" borderId="2" xfId="73" applyNumberFormat="1" applyFont="1" applyFill="1" applyAlignment="1" applyProtection="1">
      <alignment horizontal="center" vertical="top" shrinkToFit="1"/>
    </xf>
    <xf numFmtId="1" fontId="1" fillId="5" borderId="2" xfId="71" applyNumberFormat="1" applyFont="1" applyFill="1" applyProtection="1">
      <alignment horizontal="center" vertical="top" shrinkToFit="1"/>
    </xf>
    <xf numFmtId="0" fontId="1" fillId="5" borderId="2" xfId="72" applyNumberFormat="1" applyFont="1" applyFill="1" applyProtection="1">
      <alignment vertical="top" wrapText="1"/>
    </xf>
    <xf numFmtId="164" fontId="1" fillId="5" borderId="2" xfId="73" applyNumberFormat="1" applyFont="1" applyFill="1" applyAlignment="1" applyProtection="1">
      <alignment horizontal="center" vertical="top" shrinkToFit="1"/>
    </xf>
    <xf numFmtId="0" fontId="22" fillId="5" borderId="3" xfId="74" applyNumberFormat="1" applyFont="1" applyFill="1" applyBorder="1" applyAlignment="1" applyProtection="1">
      <alignment vertical="top" wrapText="1"/>
    </xf>
    <xf numFmtId="1" fontId="23" fillId="5" borderId="2" xfId="71" applyNumberFormat="1" applyFont="1" applyFill="1" applyProtection="1">
      <alignment horizontal="center" vertical="top" shrinkToFit="1"/>
    </xf>
    <xf numFmtId="0" fontId="22" fillId="5" borderId="3" xfId="75" applyNumberFormat="1" applyFont="1" applyFill="1" applyBorder="1" applyAlignment="1" applyProtection="1">
      <alignment horizontal="left" vertical="top" shrinkToFit="1"/>
    </xf>
    <xf numFmtId="164" fontId="23" fillId="5" borderId="2" xfId="73" applyNumberFormat="1" applyFont="1" applyFill="1" applyAlignment="1" applyProtection="1">
      <alignment horizontal="center" vertical="top" shrinkToFit="1"/>
    </xf>
    <xf numFmtId="164" fontId="1" fillId="5" borderId="4" xfId="9" applyNumberFormat="1" applyFont="1" applyFill="1" applyBorder="1" applyAlignment="1" applyProtection="1">
      <alignment horizontal="center" vertical="top" shrinkToFit="1"/>
    </xf>
    <xf numFmtId="164" fontId="3" fillId="5" borderId="4" xfId="9" applyNumberFormat="1" applyFont="1" applyFill="1" applyBorder="1" applyAlignment="1" applyProtection="1">
      <alignment horizontal="center" vertical="top" shrinkToFit="1"/>
    </xf>
    <xf numFmtId="164" fontId="3" fillId="0" borderId="3" xfId="2" applyNumberFormat="1" applyFont="1" applyBorder="1" applyAlignment="1" applyProtection="1">
      <alignment horizontal="center" vertical="top"/>
    </xf>
    <xf numFmtId="164" fontId="3" fillId="0" borderId="3" xfId="2" applyNumberFormat="1" applyFont="1" applyBorder="1" applyAlignment="1" applyProtection="1">
      <alignment horizontal="center"/>
    </xf>
    <xf numFmtId="164" fontId="3" fillId="5" borderId="2" xfId="73" applyNumberFormat="1" applyFont="1" applyFill="1" applyAlignment="1" applyProtection="1">
      <alignment horizontal="center" vertical="top" shrinkToFit="1"/>
    </xf>
    <xf numFmtId="164" fontId="1" fillId="5" borderId="2" xfId="73" applyNumberFormat="1" applyFont="1" applyFill="1" applyAlignment="1" applyProtection="1">
      <alignment horizontal="center" vertical="top" shrinkToFit="1"/>
    </xf>
    <xf numFmtId="164" fontId="24" fillId="5" borderId="2" xfId="73" applyNumberFormat="1" applyFont="1" applyFill="1" applyAlignment="1" applyProtection="1">
      <alignment horizontal="center" vertical="top" shrinkToFit="1"/>
    </xf>
    <xf numFmtId="164" fontId="1" fillId="5" borderId="13" xfId="73" applyNumberFormat="1" applyFont="1" applyFill="1" applyBorder="1" applyAlignment="1" applyProtection="1">
      <alignment horizontal="center" vertical="top" shrinkToFit="1"/>
    </xf>
    <xf numFmtId="164" fontId="1" fillId="5" borderId="4" xfId="9" applyNumberFormat="1" applyFont="1" applyFill="1" applyBorder="1" applyAlignment="1" applyProtection="1">
      <alignment horizontal="center" vertical="top" shrinkToFit="1"/>
    </xf>
    <xf numFmtId="164" fontId="3" fillId="5" borderId="4" xfId="9" applyNumberFormat="1" applyFont="1" applyFill="1" applyBorder="1" applyAlignment="1" applyProtection="1">
      <alignment horizontal="center" vertical="top" shrinkToFit="1"/>
    </xf>
    <xf numFmtId="1" fontId="1" fillId="0" borderId="13" xfId="8" applyNumberFormat="1" applyFont="1" applyBorder="1" applyProtection="1">
      <alignment horizontal="center" vertical="top" shrinkToFit="1"/>
    </xf>
    <xf numFmtId="164" fontId="3" fillId="0" borderId="3" xfId="2" applyNumberFormat="1" applyFont="1" applyBorder="1" applyAlignment="1" applyProtection="1">
      <alignment horizontal="center" vertical="top"/>
    </xf>
    <xf numFmtId="164" fontId="3" fillId="5" borderId="4" xfId="12" applyNumberFormat="1" applyFont="1" applyFill="1" applyBorder="1" applyAlignment="1" applyProtection="1">
      <alignment horizontal="center" vertical="top" shrinkToFit="1"/>
    </xf>
    <xf numFmtId="164" fontId="3" fillId="0" borderId="3" xfId="2" applyNumberFormat="1" applyFont="1" applyBorder="1" applyAlignment="1" applyProtection="1">
      <alignment horizontal="center"/>
    </xf>
    <xf numFmtId="164" fontId="3" fillId="5" borderId="2" xfId="73" applyNumberFormat="1" applyFont="1" applyFill="1" applyAlignment="1" applyProtection="1">
      <alignment horizontal="center" vertical="top" shrinkToFit="1"/>
    </xf>
    <xf numFmtId="1" fontId="1" fillId="5" borderId="2" xfId="71" applyNumberFormat="1" applyFont="1" applyFill="1" applyProtection="1">
      <alignment horizontal="center" vertical="top" shrinkToFit="1"/>
    </xf>
    <xf numFmtId="164" fontId="1" fillId="5" borderId="2" xfId="73" applyNumberFormat="1" applyFont="1" applyFill="1" applyAlignment="1" applyProtection="1">
      <alignment horizontal="center" vertical="top" shrinkToFit="1"/>
    </xf>
    <xf numFmtId="0" fontId="22" fillId="5" borderId="3" xfId="74" applyNumberFormat="1" applyFont="1" applyFill="1" applyBorder="1" applyAlignment="1" applyProtection="1">
      <alignment vertical="top" wrapText="1"/>
    </xf>
    <xf numFmtId="1" fontId="23" fillId="5" borderId="2" xfId="71" applyNumberFormat="1" applyFont="1" applyFill="1" applyProtection="1">
      <alignment horizontal="center" vertical="top" shrinkToFit="1"/>
    </xf>
    <xf numFmtId="0" fontId="22" fillId="5" borderId="3" xfId="75" applyNumberFormat="1" applyFont="1" applyFill="1" applyBorder="1" applyAlignment="1" applyProtection="1">
      <alignment horizontal="left" vertical="top" shrinkToFit="1"/>
    </xf>
    <xf numFmtId="164" fontId="23" fillId="5" borderId="2" xfId="73" applyNumberFormat="1" applyFont="1" applyFill="1" applyAlignment="1" applyProtection="1">
      <alignment horizontal="center" vertical="top" shrinkToFit="1"/>
    </xf>
    <xf numFmtId="1" fontId="3" fillId="5" borderId="2" xfId="8" applyNumberFormat="1" applyFont="1" applyFill="1" applyProtection="1">
      <alignment horizontal="center" vertical="top" shrinkToFit="1"/>
    </xf>
    <xf numFmtId="0" fontId="3" fillId="5" borderId="2" xfId="7" applyNumberFormat="1" applyFont="1" applyFill="1" applyProtection="1">
      <alignment vertical="top" wrapText="1"/>
    </xf>
    <xf numFmtId="1" fontId="1" fillId="5" borderId="2" xfId="8" applyNumberFormat="1" applyFont="1" applyFill="1" applyProtection="1">
      <alignment horizontal="center" vertical="top" shrinkToFit="1"/>
    </xf>
    <xf numFmtId="0" fontId="1" fillId="5" borderId="2" xfId="7" applyNumberFormat="1" applyFont="1" applyFill="1" applyProtection="1">
      <alignment vertical="top" wrapText="1"/>
    </xf>
    <xf numFmtId="0" fontId="1" fillId="0" borderId="2" xfId="7" applyNumberFormat="1" applyFont="1" applyProtection="1">
      <alignment vertical="top" wrapText="1"/>
    </xf>
    <xf numFmtId="1" fontId="1" fillId="0" borderId="2" xfId="8" applyNumberFormat="1" applyFont="1" applyProtection="1">
      <alignment horizontal="center" vertical="top" shrinkToFit="1"/>
    </xf>
    <xf numFmtId="164" fontId="1" fillId="5" borderId="4" xfId="9" applyNumberFormat="1" applyFont="1" applyFill="1" applyBorder="1" applyAlignment="1" applyProtection="1">
      <alignment horizontal="center" vertical="top" shrinkToFit="1"/>
    </xf>
    <xf numFmtId="0" fontId="3" fillId="0" borderId="2" xfId="7" applyNumberFormat="1" applyFont="1" applyProtection="1">
      <alignment vertical="top" wrapText="1"/>
    </xf>
    <xf numFmtId="1" fontId="3" fillId="0" borderId="2" xfId="8" applyNumberFormat="1" applyFont="1" applyProtection="1">
      <alignment horizontal="center" vertical="top" shrinkToFit="1"/>
    </xf>
    <xf numFmtId="164" fontId="3" fillId="5" borderId="4" xfId="9" applyNumberFormat="1" applyFont="1" applyFill="1" applyBorder="1" applyAlignment="1" applyProtection="1">
      <alignment horizontal="center" vertical="top" shrinkToFit="1"/>
    </xf>
    <xf numFmtId="1" fontId="1" fillId="5" borderId="2" xfId="71" applyNumberFormat="1" applyFont="1" applyFill="1" applyProtection="1">
      <alignment horizontal="center" vertical="top" shrinkToFit="1"/>
    </xf>
    <xf numFmtId="164" fontId="1" fillId="5" borderId="2" xfId="73" applyNumberFormat="1" applyFont="1" applyFill="1" applyAlignment="1" applyProtection="1">
      <alignment horizontal="center" vertical="top" shrinkToFit="1"/>
    </xf>
    <xf numFmtId="0" fontId="22" fillId="5" borderId="3" xfId="74" applyNumberFormat="1" applyFont="1" applyFill="1" applyBorder="1" applyAlignment="1" applyProtection="1">
      <alignment vertical="top" wrapText="1"/>
    </xf>
    <xf numFmtId="1" fontId="23" fillId="5" borderId="2" xfId="71" applyNumberFormat="1" applyFont="1" applyFill="1" applyProtection="1">
      <alignment horizontal="center" vertical="top" shrinkToFit="1"/>
    </xf>
    <xf numFmtId="0" fontId="22" fillId="5" borderId="3" xfId="75" applyNumberFormat="1" applyFont="1" applyFill="1" applyBorder="1" applyAlignment="1" applyProtection="1">
      <alignment horizontal="left" vertical="top" shrinkToFit="1"/>
    </xf>
    <xf numFmtId="1" fontId="1" fillId="5" borderId="2" xfId="8" applyNumberFormat="1" applyFont="1" applyFill="1" applyProtection="1">
      <alignment horizontal="center" vertical="top" shrinkToFit="1"/>
    </xf>
    <xf numFmtId="0" fontId="3" fillId="5" borderId="3" xfId="2" applyNumberFormat="1" applyFont="1" applyFill="1" applyBorder="1" applyAlignment="1" applyProtection="1">
      <alignment horizontal="center" vertical="top"/>
    </xf>
    <xf numFmtId="1" fontId="23" fillId="5" borderId="2" xfId="8" applyNumberFormat="1" applyFont="1" applyFill="1" applyProtection="1">
      <alignment horizontal="center" vertical="top" shrinkToFit="1"/>
    </xf>
    <xf numFmtId="164" fontId="26" fillId="5" borderId="2" xfId="73" applyNumberFormat="1" applyFont="1" applyFill="1" applyAlignment="1" applyProtection="1">
      <alignment horizontal="center" vertical="top" shrinkToFit="1"/>
    </xf>
    <xf numFmtId="164" fontId="27" fillId="5" borderId="2" xfId="73" applyNumberFormat="1" applyFont="1" applyFill="1" applyAlignment="1" applyProtection="1">
      <alignment horizontal="center" vertical="top" shrinkToFit="1"/>
    </xf>
    <xf numFmtId="164" fontId="3" fillId="5" borderId="3" xfId="9" applyNumberFormat="1" applyFont="1" applyFill="1" applyBorder="1" applyAlignment="1" applyProtection="1">
      <alignment horizontal="center" vertical="top" shrinkToFit="1"/>
    </xf>
    <xf numFmtId="164" fontId="1" fillId="5" borderId="3" xfId="9" applyNumberFormat="1" applyFont="1" applyFill="1" applyBorder="1" applyAlignment="1" applyProtection="1">
      <alignment horizontal="center" vertical="top" shrinkToFit="1"/>
    </xf>
    <xf numFmtId="164" fontId="28" fillId="5" borderId="3" xfId="9" applyNumberFormat="1" applyFont="1" applyFill="1" applyBorder="1" applyAlignment="1" applyProtection="1">
      <alignment horizontal="center" vertical="top" shrinkToFit="1"/>
    </xf>
    <xf numFmtId="164" fontId="1" fillId="5" borderId="4" xfId="9" applyNumberFormat="1" applyFont="1" applyFill="1" applyBorder="1" applyAlignment="1" applyProtection="1">
      <alignment horizontal="center" vertical="top" shrinkToFit="1"/>
    </xf>
    <xf numFmtId="164" fontId="3" fillId="5" borderId="4" xfId="9" applyNumberFormat="1" applyFont="1" applyFill="1" applyBorder="1" applyAlignment="1" applyProtection="1">
      <alignment horizontal="center" vertical="top" shrinkToFit="1"/>
    </xf>
    <xf numFmtId="164" fontId="3" fillId="0" borderId="3" xfId="2" applyNumberFormat="1" applyFont="1" applyBorder="1" applyAlignment="1" applyProtection="1">
      <alignment horizontal="center" vertical="top"/>
    </xf>
    <xf numFmtId="164" fontId="3" fillId="0" borderId="3" xfId="2" applyNumberFormat="1" applyFont="1" applyBorder="1" applyAlignment="1" applyProtection="1">
      <alignment horizontal="center"/>
    </xf>
    <xf numFmtId="1" fontId="3" fillId="5" borderId="2" xfId="71" applyNumberFormat="1" applyFont="1" applyFill="1" applyProtection="1">
      <alignment horizontal="center" vertical="top" shrinkToFit="1"/>
    </xf>
    <xf numFmtId="0" fontId="3" fillId="5" borderId="2" xfId="72" applyNumberFormat="1" applyFont="1" applyFill="1" applyProtection="1">
      <alignment vertical="top" wrapText="1"/>
    </xf>
    <xf numFmtId="164" fontId="3" fillId="5" borderId="2" xfId="73" applyNumberFormat="1" applyFont="1" applyFill="1" applyAlignment="1" applyProtection="1">
      <alignment horizontal="center" vertical="top" shrinkToFit="1"/>
    </xf>
    <xf numFmtId="1" fontId="1" fillId="5" borderId="2" xfId="71" applyNumberFormat="1" applyFont="1" applyFill="1" applyProtection="1">
      <alignment horizontal="center" vertical="top" shrinkToFit="1"/>
    </xf>
    <xf numFmtId="0" fontId="1" fillId="5" borderId="2" xfId="72" applyNumberFormat="1" applyFont="1" applyFill="1" applyProtection="1">
      <alignment vertical="top" wrapText="1"/>
    </xf>
    <xf numFmtId="164" fontId="1" fillId="5" borderId="2" xfId="73" applyNumberFormat="1" applyFont="1" applyFill="1" applyAlignment="1" applyProtection="1">
      <alignment horizontal="center" vertical="top" shrinkToFit="1"/>
    </xf>
    <xf numFmtId="0" fontId="22" fillId="5" borderId="3" xfId="74" applyNumberFormat="1" applyFont="1" applyFill="1" applyBorder="1" applyAlignment="1" applyProtection="1">
      <alignment vertical="top" wrapText="1"/>
    </xf>
    <xf numFmtId="1" fontId="23" fillId="5" borderId="2" xfId="71" applyNumberFormat="1" applyFont="1" applyFill="1" applyProtection="1">
      <alignment horizontal="center" vertical="top" shrinkToFit="1"/>
    </xf>
    <xf numFmtId="0" fontId="22" fillId="5" borderId="3" xfId="75" applyNumberFormat="1" applyFont="1" applyFill="1" applyBorder="1" applyAlignment="1" applyProtection="1">
      <alignment horizontal="left" vertical="top" shrinkToFit="1"/>
    </xf>
    <xf numFmtId="164" fontId="23" fillId="5" borderId="2" xfId="73" applyNumberFormat="1" applyFont="1" applyFill="1" applyAlignment="1" applyProtection="1">
      <alignment horizontal="center" vertical="top" shrinkToFit="1"/>
    </xf>
    <xf numFmtId="1" fontId="3" fillId="5" borderId="2" xfId="71" applyNumberFormat="1" applyFont="1" applyFill="1" applyProtection="1">
      <alignment horizontal="center" vertical="top" shrinkToFit="1"/>
    </xf>
    <xf numFmtId="0" fontId="3" fillId="5" borderId="2" xfId="72" applyNumberFormat="1" applyFont="1" applyFill="1" applyProtection="1">
      <alignment vertical="top" wrapText="1"/>
    </xf>
    <xf numFmtId="164" fontId="3" fillId="5" borderId="2" xfId="73" applyNumberFormat="1" applyFont="1" applyFill="1" applyAlignment="1" applyProtection="1">
      <alignment horizontal="center" vertical="top" shrinkToFit="1"/>
    </xf>
    <xf numFmtId="1" fontId="1" fillId="5" borderId="2" xfId="71" applyNumberFormat="1" applyFont="1" applyFill="1" applyProtection="1">
      <alignment horizontal="center" vertical="top" shrinkToFit="1"/>
    </xf>
    <xf numFmtId="0" fontId="1" fillId="5" borderId="2" xfId="72" applyNumberFormat="1" applyFont="1" applyFill="1" applyProtection="1">
      <alignment vertical="top" wrapText="1"/>
    </xf>
    <xf numFmtId="164" fontId="1" fillId="5" borderId="2" xfId="73" applyNumberFormat="1" applyFont="1" applyFill="1" applyAlignment="1" applyProtection="1">
      <alignment horizontal="center" vertical="top" shrinkToFit="1"/>
    </xf>
    <xf numFmtId="0" fontId="22" fillId="5" borderId="3" xfId="74" applyNumberFormat="1" applyFont="1" applyFill="1" applyBorder="1" applyAlignment="1" applyProtection="1">
      <alignment vertical="top" wrapText="1"/>
    </xf>
    <xf numFmtId="1" fontId="23" fillId="5" borderId="2" xfId="71" applyNumberFormat="1" applyFont="1" applyFill="1" applyProtection="1">
      <alignment horizontal="center" vertical="top" shrinkToFit="1"/>
    </xf>
    <xf numFmtId="0" fontId="22" fillId="5" borderId="3" xfId="75" applyNumberFormat="1" applyFont="1" applyFill="1" applyBorder="1" applyAlignment="1" applyProtection="1">
      <alignment horizontal="left" vertical="top" shrinkToFit="1"/>
    </xf>
    <xf numFmtId="164" fontId="23" fillId="5" borderId="2" xfId="73" applyNumberFormat="1" applyFont="1" applyFill="1" applyAlignment="1" applyProtection="1">
      <alignment horizontal="center" vertical="top" shrinkToFit="1"/>
    </xf>
    <xf numFmtId="1" fontId="3" fillId="5" borderId="2" xfId="8" applyNumberFormat="1" applyFont="1" applyFill="1" applyProtection="1">
      <alignment horizontal="center" vertical="top" shrinkToFit="1"/>
    </xf>
    <xf numFmtId="1" fontId="1" fillId="5" borderId="2" xfId="8" applyNumberFormat="1" applyFont="1" applyFill="1" applyProtection="1">
      <alignment horizontal="center" vertical="top" shrinkToFit="1"/>
    </xf>
    <xf numFmtId="1" fontId="23" fillId="5" borderId="2" xfId="8" applyNumberFormat="1" applyFont="1" applyFill="1" applyProtection="1">
      <alignment horizontal="center" vertical="top" shrinkToFit="1"/>
    </xf>
    <xf numFmtId="164" fontId="1" fillId="5" borderId="4" xfId="9" applyNumberFormat="1" applyFont="1" applyFill="1" applyBorder="1" applyAlignment="1" applyProtection="1">
      <alignment horizontal="center" vertical="top" shrinkToFit="1"/>
    </xf>
    <xf numFmtId="164" fontId="3" fillId="5" borderId="4" xfId="9" applyNumberFormat="1" applyFont="1" applyFill="1" applyBorder="1" applyAlignment="1" applyProtection="1">
      <alignment horizontal="center" vertical="top" shrinkToFit="1"/>
    </xf>
    <xf numFmtId="164" fontId="3" fillId="0" borderId="3" xfId="2" applyNumberFormat="1" applyFont="1" applyBorder="1" applyAlignment="1" applyProtection="1">
      <alignment horizontal="center" vertical="top"/>
    </xf>
    <xf numFmtId="164" fontId="3" fillId="0" borderId="3" xfId="2" applyNumberFormat="1" applyFont="1" applyBorder="1" applyAlignment="1" applyProtection="1">
      <alignment horizontal="center"/>
    </xf>
    <xf numFmtId="0" fontId="22" fillId="5" borderId="3" xfId="74" applyNumberFormat="1" applyFont="1" applyFill="1" applyBorder="1" applyAlignment="1" applyProtection="1">
      <alignment vertical="top" wrapText="1"/>
    </xf>
    <xf numFmtId="0" fontId="22" fillId="5" borderId="3" xfId="75" applyNumberFormat="1" applyFont="1" applyFill="1" applyBorder="1" applyAlignment="1" applyProtection="1">
      <alignment horizontal="left" vertical="top" shrinkToFit="1"/>
    </xf>
    <xf numFmtId="1" fontId="3" fillId="5" borderId="2" xfId="8" applyNumberFormat="1" applyFont="1" applyFill="1" applyProtection="1">
      <alignment horizontal="center" vertical="top" shrinkToFit="1"/>
    </xf>
    <xf numFmtId="0" fontId="3" fillId="5" borderId="2" xfId="7" applyNumberFormat="1" applyFont="1" applyFill="1" applyProtection="1">
      <alignment vertical="top" wrapText="1"/>
    </xf>
    <xf numFmtId="1" fontId="1" fillId="5" borderId="2" xfId="8" applyNumberFormat="1" applyFont="1" applyFill="1" applyProtection="1">
      <alignment horizontal="center" vertical="top" shrinkToFit="1"/>
    </xf>
    <xf numFmtId="0" fontId="1" fillId="5" borderId="2" xfId="7" applyNumberFormat="1" applyFont="1" applyFill="1" applyProtection="1">
      <alignment vertical="top" wrapText="1"/>
    </xf>
    <xf numFmtId="1" fontId="23" fillId="5" borderId="2" xfId="8" applyNumberFormat="1" applyFont="1" applyFill="1" applyProtection="1">
      <alignment horizontal="center" vertical="top" shrinkToFit="1"/>
    </xf>
    <xf numFmtId="0" fontId="1" fillId="5" borderId="3" xfId="2" applyNumberFormat="1" applyFill="1" applyBorder="1" applyProtection="1"/>
    <xf numFmtId="1" fontId="26" fillId="5" borderId="2" xfId="8" applyNumberFormat="1" applyFont="1" applyFill="1" applyProtection="1">
      <alignment horizontal="center" vertical="top" shrinkToFit="1"/>
    </xf>
    <xf numFmtId="164" fontId="23" fillId="5" borderId="4" xfId="9" applyNumberFormat="1" applyFont="1" applyFill="1" applyBorder="1" applyAlignment="1" applyProtection="1">
      <alignment horizontal="center" vertical="top" shrinkToFit="1"/>
    </xf>
    <xf numFmtId="0" fontId="23" fillId="5" borderId="3" xfId="2" applyNumberFormat="1" applyFont="1" applyFill="1" applyBorder="1" applyProtection="1"/>
    <xf numFmtId="1" fontId="27" fillId="5" borderId="2" xfId="8" applyNumberFormat="1" applyFont="1" applyFill="1" applyProtection="1">
      <alignment horizontal="center" vertical="top" shrinkToFit="1"/>
    </xf>
    <xf numFmtId="164" fontId="1" fillId="5" borderId="4" xfId="9" applyNumberFormat="1" applyFont="1" applyFill="1" applyBorder="1" applyAlignment="1" applyProtection="1">
      <alignment horizontal="center" vertical="top" shrinkToFit="1"/>
    </xf>
    <xf numFmtId="164" fontId="3" fillId="5" borderId="4" xfId="9" applyNumberFormat="1" applyFont="1" applyFill="1" applyBorder="1" applyAlignment="1" applyProtection="1">
      <alignment horizontal="center" vertical="top" shrinkToFit="1"/>
    </xf>
    <xf numFmtId="164" fontId="1" fillId="5" borderId="4" xfId="9" applyNumberFormat="1" applyFont="1" applyFill="1" applyBorder="1" applyAlignment="1" applyProtection="1">
      <alignment horizontal="center" vertical="top" shrinkToFit="1"/>
    </xf>
    <xf numFmtId="164" fontId="3" fillId="5" borderId="4" xfId="9" applyNumberFormat="1" applyFont="1" applyFill="1" applyBorder="1" applyAlignment="1" applyProtection="1">
      <alignment horizontal="center" vertical="top" shrinkToFit="1"/>
    </xf>
    <xf numFmtId="164" fontId="3" fillId="0" borderId="3" xfId="2" applyNumberFormat="1" applyFont="1" applyBorder="1" applyAlignment="1" applyProtection="1">
      <alignment horizontal="center"/>
    </xf>
    <xf numFmtId="164" fontId="3" fillId="5" borderId="2" xfId="73" applyNumberFormat="1" applyFont="1" applyFill="1" applyAlignment="1" applyProtection="1">
      <alignment horizontal="center" vertical="top" shrinkToFit="1"/>
    </xf>
    <xf numFmtId="164" fontId="1" fillId="5" borderId="2" xfId="73" applyNumberFormat="1" applyFont="1" applyFill="1" applyAlignment="1" applyProtection="1">
      <alignment horizontal="center" vertical="top" shrinkToFit="1"/>
    </xf>
    <xf numFmtId="0" fontId="1" fillId="0" borderId="2" xfId="7" applyNumberFormat="1" applyFont="1" applyProtection="1">
      <alignment vertical="top" wrapText="1"/>
    </xf>
    <xf numFmtId="1" fontId="1" fillId="0" borderId="2" xfId="8" applyNumberFormat="1" applyFont="1" applyProtection="1">
      <alignment horizontal="center" vertical="top" shrinkToFit="1"/>
    </xf>
    <xf numFmtId="164" fontId="1" fillId="5" borderId="4" xfId="9" applyNumberFormat="1" applyFont="1" applyFill="1" applyBorder="1" applyAlignment="1" applyProtection="1">
      <alignment horizontal="center" vertical="top" shrinkToFit="1"/>
    </xf>
    <xf numFmtId="0" fontId="3" fillId="0" borderId="2" xfId="7" applyNumberFormat="1" applyFont="1" applyProtection="1">
      <alignment vertical="top" wrapText="1"/>
    </xf>
    <xf numFmtId="1" fontId="3" fillId="0" borderId="2" xfId="8" applyNumberFormat="1" applyFont="1" applyProtection="1">
      <alignment horizontal="center" vertical="top" shrinkToFit="1"/>
    </xf>
    <xf numFmtId="164" fontId="3" fillId="5" borderId="4" xfId="9" applyNumberFormat="1" applyFont="1" applyFill="1" applyBorder="1" applyAlignment="1" applyProtection="1">
      <alignment horizontal="center" vertical="top" shrinkToFit="1"/>
    </xf>
    <xf numFmtId="164" fontId="12" fillId="5" borderId="3" xfId="67" applyNumberFormat="1" applyFont="1" applyFill="1" applyBorder="1" applyAlignment="1">
      <alignment horizontal="center" vertical="center" wrapText="1"/>
    </xf>
    <xf numFmtId="49" fontId="14" fillId="5" borderId="3" xfId="67" applyNumberFormat="1" applyFont="1" applyFill="1" applyBorder="1" applyAlignment="1">
      <alignment horizontal="center" vertical="center" wrapText="1"/>
    </xf>
    <xf numFmtId="0" fontId="15" fillId="5" borderId="11" xfId="68" applyFont="1" applyFill="1" applyBorder="1" applyAlignment="1">
      <alignment horizontal="right" wrapText="1"/>
    </xf>
    <xf numFmtId="164" fontId="3" fillId="0" borderId="3" xfId="2" applyNumberFormat="1" applyFont="1" applyBorder="1" applyAlignment="1" applyProtection="1">
      <alignment horizontal="center" vertical="top"/>
    </xf>
    <xf numFmtId="164" fontId="19" fillId="5" borderId="1" xfId="70" applyNumberFormat="1" applyFont="1" applyFill="1" applyBorder="1" applyAlignment="1">
      <alignment horizontal="left" vertical="center"/>
    </xf>
    <xf numFmtId="164" fontId="3" fillId="0" borderId="3" xfId="2" applyNumberFormat="1" applyFont="1" applyBorder="1" applyAlignment="1" applyProtection="1">
      <alignment horizontal="center"/>
    </xf>
    <xf numFmtId="164" fontId="20" fillId="5" borderId="2" xfId="73" applyNumberFormat="1" applyFont="1" applyFill="1" applyAlignment="1" applyProtection="1">
      <alignment horizontal="center" vertical="top" shrinkToFit="1"/>
    </xf>
    <xf numFmtId="164" fontId="21" fillId="5" borderId="2" xfId="73" applyNumberFormat="1" applyFont="1" applyFill="1" applyAlignment="1" applyProtection="1">
      <alignment horizontal="center" vertical="top" shrinkToFit="1"/>
    </xf>
    <xf numFmtId="0" fontId="22" fillId="5" borderId="3" xfId="74" applyNumberFormat="1" applyFont="1" applyFill="1" applyBorder="1" applyAlignment="1" applyProtection="1">
      <alignment vertical="top" wrapText="1"/>
    </xf>
    <xf numFmtId="0" fontId="22" fillId="5" borderId="3" xfId="75" applyNumberFormat="1" applyFont="1" applyFill="1" applyBorder="1" applyAlignment="1" applyProtection="1">
      <alignment horizontal="left" vertical="top" shrinkToFit="1"/>
    </xf>
    <xf numFmtId="164" fontId="23" fillId="5" borderId="2" xfId="73" applyNumberFormat="1" applyFont="1" applyFill="1" applyAlignment="1" applyProtection="1">
      <alignment horizontal="center" vertical="top" shrinkToFit="1"/>
    </xf>
    <xf numFmtId="1" fontId="3" fillId="5" borderId="2" xfId="8" applyNumberFormat="1" applyFont="1" applyFill="1" applyProtection="1">
      <alignment horizontal="center" vertical="top" shrinkToFit="1"/>
    </xf>
    <xf numFmtId="0" fontId="3" fillId="5" borderId="2" xfId="7" applyNumberFormat="1" applyFont="1" applyFill="1" applyProtection="1">
      <alignment vertical="top" wrapText="1"/>
    </xf>
    <xf numFmtId="164" fontId="25" fillId="5" borderId="2" xfId="73" applyNumberFormat="1" applyFont="1" applyFill="1" applyAlignment="1" applyProtection="1">
      <alignment horizontal="center" vertical="top" shrinkToFit="1"/>
    </xf>
    <xf numFmtId="1" fontId="1" fillId="5" borderId="2" xfId="8" applyNumberFormat="1" applyFont="1" applyFill="1" applyProtection="1">
      <alignment horizontal="center" vertical="top" shrinkToFit="1"/>
    </xf>
    <xf numFmtId="0" fontId="1" fillId="5" borderId="2" xfId="7" applyNumberFormat="1" applyFont="1" applyFill="1" applyProtection="1">
      <alignment vertical="top" wrapText="1"/>
    </xf>
    <xf numFmtId="164" fontId="21" fillId="5" borderId="13" xfId="73" applyNumberFormat="1" applyFont="1" applyFill="1" applyBorder="1" applyAlignment="1" applyProtection="1">
      <alignment horizontal="center" vertical="top" shrinkToFit="1"/>
    </xf>
    <xf numFmtId="0" fontId="3" fillId="5" borderId="3" xfId="2" applyNumberFormat="1" applyFont="1" applyFill="1" applyBorder="1" applyAlignment="1" applyProtection="1">
      <alignment horizontal="center" vertical="top"/>
    </xf>
    <xf numFmtId="164" fontId="20" fillId="5" borderId="3" xfId="9" applyNumberFormat="1" applyFont="1" applyFill="1" applyBorder="1" applyAlignment="1" applyProtection="1">
      <alignment horizontal="center" vertical="top" shrinkToFit="1"/>
    </xf>
    <xf numFmtId="164" fontId="21" fillId="5" borderId="14" xfId="73" applyNumberFormat="1" applyFont="1" applyFill="1" applyBorder="1" applyAlignment="1" applyProtection="1">
      <alignment horizontal="center" vertical="top" shrinkToFit="1"/>
    </xf>
    <xf numFmtId="1" fontId="23" fillId="5" borderId="2" xfId="8" applyNumberFormat="1" applyFont="1" applyFill="1" applyProtection="1">
      <alignment horizontal="center" vertical="top" shrinkToFit="1"/>
    </xf>
    <xf numFmtId="164" fontId="27" fillId="5" borderId="2" xfId="73" applyNumberFormat="1" applyFont="1" applyFill="1" applyAlignment="1" applyProtection="1">
      <alignment horizontal="center" vertical="top" shrinkToFit="1"/>
    </xf>
    <xf numFmtId="164" fontId="29" fillId="5" borderId="3" xfId="9" applyNumberFormat="1" applyFont="1" applyFill="1" applyBorder="1" applyAlignment="1" applyProtection="1">
      <alignment horizontal="center" vertical="top" shrinkToFit="1"/>
    </xf>
    <xf numFmtId="164" fontId="20" fillId="5" borderId="14" xfId="73" applyNumberFormat="1" applyFont="1" applyFill="1" applyBorder="1" applyAlignment="1" applyProtection="1">
      <alignment horizontal="center" vertical="top" shrinkToFit="1"/>
    </xf>
    <xf numFmtId="164" fontId="21" fillId="5" borderId="3" xfId="9" applyNumberFormat="1" applyFont="1" applyFill="1" applyBorder="1" applyAlignment="1" applyProtection="1">
      <alignment horizontal="center" vertical="top" shrinkToFit="1"/>
    </xf>
    <xf numFmtId="0" fontId="30" fillId="5" borderId="3" xfId="76" applyFont="1" applyFill="1" applyBorder="1" applyProtection="1">
      <protection locked="0"/>
    </xf>
    <xf numFmtId="164" fontId="23" fillId="5" borderId="3" xfId="9" applyNumberFormat="1" applyFont="1" applyFill="1" applyBorder="1" applyAlignment="1" applyProtection="1">
      <alignment horizontal="center" vertical="top" shrinkToFit="1"/>
    </xf>
    <xf numFmtId="164" fontId="1" fillId="5" borderId="15" xfId="9" applyNumberFormat="1" applyFont="1" applyFill="1" applyBorder="1" applyAlignment="1" applyProtection="1">
      <alignment horizontal="center" vertical="top" shrinkToFit="1"/>
    </xf>
    <xf numFmtId="164" fontId="21" fillId="5" borderId="5" xfId="9" applyNumberFormat="1" applyFont="1" applyFill="1" applyBorder="1" applyAlignment="1" applyProtection="1">
      <alignment horizontal="center" vertical="top" shrinkToFit="1"/>
    </xf>
    <xf numFmtId="1" fontId="23" fillId="5" borderId="4" xfId="8" applyNumberFormat="1" applyFont="1" applyFill="1" applyBorder="1" applyProtection="1">
      <alignment horizontal="center" vertical="top" shrinkToFit="1"/>
    </xf>
    <xf numFmtId="0" fontId="1" fillId="5" borderId="3" xfId="2" applyNumberFormat="1" applyFont="1" applyFill="1" applyBorder="1" applyAlignment="1" applyProtection="1">
      <alignment horizontal="center" vertical="top"/>
    </xf>
    <xf numFmtId="164" fontId="20" fillId="0" borderId="3" xfId="2" applyNumberFormat="1" applyFont="1" applyBorder="1" applyAlignment="1" applyProtection="1">
      <alignment horizontal="center" vertical="top"/>
    </xf>
    <xf numFmtId="164" fontId="20" fillId="0" borderId="3" xfId="2" applyNumberFormat="1" applyFont="1" applyBorder="1" applyAlignment="1" applyProtection="1">
      <alignment horizontal="center"/>
    </xf>
    <xf numFmtId="164" fontId="1" fillId="5" borderId="4" xfId="9" applyNumberFormat="1" applyFont="1" applyFill="1" applyBorder="1" applyAlignment="1" applyProtection="1">
      <alignment horizontal="center" vertical="top" shrinkToFit="1"/>
    </xf>
    <xf numFmtId="164" fontId="3" fillId="5" borderId="4" xfId="9" applyNumberFormat="1" applyFont="1" applyFill="1" applyBorder="1" applyAlignment="1" applyProtection="1">
      <alignment horizontal="center" vertical="top" shrinkToFit="1"/>
    </xf>
    <xf numFmtId="164" fontId="3" fillId="5" borderId="3" xfId="9" applyNumberFormat="1" applyFont="1" applyFill="1" applyBorder="1" applyAlignment="1" applyProtection="1">
      <alignment horizontal="center" vertical="top" shrinkToFit="1"/>
    </xf>
    <xf numFmtId="164" fontId="1" fillId="5" borderId="3" xfId="9" applyNumberFormat="1" applyFont="1" applyFill="1" applyBorder="1" applyAlignment="1" applyProtection="1">
      <alignment horizontal="center" vertical="top" shrinkToFit="1"/>
    </xf>
    <xf numFmtId="164" fontId="3" fillId="0" borderId="3" xfId="2" applyNumberFormat="1" applyFont="1" applyBorder="1" applyAlignment="1" applyProtection="1">
      <alignment horizontal="center"/>
    </xf>
    <xf numFmtId="164" fontId="20" fillId="5" borderId="3" xfId="9" applyNumberFormat="1" applyFont="1" applyFill="1" applyBorder="1" applyAlignment="1" applyProtection="1">
      <alignment horizontal="center" vertical="top" shrinkToFit="1"/>
    </xf>
    <xf numFmtId="164" fontId="20" fillId="0" borderId="3" xfId="2" applyNumberFormat="1" applyFont="1" applyBorder="1" applyAlignment="1" applyProtection="1">
      <alignment horizontal="center"/>
    </xf>
    <xf numFmtId="164" fontId="1" fillId="5" borderId="4" xfId="73" applyNumberFormat="1" applyFont="1" applyFill="1" applyBorder="1" applyAlignment="1" applyProtection="1">
      <alignment horizontal="center" vertical="top" shrinkToFit="1"/>
    </xf>
    <xf numFmtId="0" fontId="31" fillId="0" borderId="10" xfId="0" applyFont="1" applyBorder="1" applyProtection="1">
      <protection locked="0"/>
    </xf>
    <xf numFmtId="164" fontId="1" fillId="5" borderId="3" xfId="73" applyNumberFormat="1" applyFont="1" applyFill="1" applyBorder="1" applyAlignment="1" applyProtection="1">
      <alignment horizontal="center" vertical="top" shrinkToFit="1"/>
    </xf>
    <xf numFmtId="164" fontId="21" fillId="5" borderId="3" xfId="73" applyNumberFormat="1" applyFont="1" applyFill="1" applyBorder="1" applyAlignment="1" applyProtection="1">
      <alignment horizontal="center" vertical="top" shrinkToFit="1"/>
    </xf>
    <xf numFmtId="1" fontId="24" fillId="0" borderId="2" xfId="8" applyNumberFormat="1" applyFont="1" applyProtection="1">
      <alignment horizontal="center" vertical="top" shrinkToFit="1"/>
    </xf>
    <xf numFmtId="164" fontId="24" fillId="5" borderId="4" xfId="73" applyNumberFormat="1" applyFont="1" applyFill="1" applyBorder="1" applyAlignment="1" applyProtection="1">
      <alignment horizontal="center" vertical="top" shrinkToFit="1"/>
    </xf>
    <xf numFmtId="164" fontId="24" fillId="5" borderId="3" xfId="73" applyNumberFormat="1" applyFont="1" applyFill="1" applyBorder="1" applyAlignment="1" applyProtection="1">
      <alignment horizontal="center" vertical="top" shrinkToFit="1"/>
    </xf>
    <xf numFmtId="164" fontId="0" fillId="0" borderId="0" xfId="0" applyNumberFormat="1" applyProtection="1">
      <protection locked="0"/>
    </xf>
    <xf numFmtId="0" fontId="24" fillId="0" borderId="2" xfId="7" applyNumberFormat="1" applyFont="1" applyProtection="1">
      <alignment vertical="top" wrapText="1"/>
    </xf>
    <xf numFmtId="49" fontId="3" fillId="0" borderId="2" xfId="8" applyNumberFormat="1" applyFont="1" applyProtection="1">
      <alignment horizontal="center" vertical="top" shrinkToFit="1"/>
    </xf>
    <xf numFmtId="49" fontId="28" fillId="0" borderId="2" xfId="8" applyNumberFormat="1" applyFont="1" applyProtection="1">
      <alignment horizontal="center" vertical="top" shrinkToFit="1"/>
    </xf>
    <xf numFmtId="164" fontId="24" fillId="5" borderId="4" xfId="9" applyNumberFormat="1" applyFont="1" applyFill="1" applyBorder="1" applyAlignment="1" applyProtection="1">
      <alignment horizontal="center" vertical="top" shrinkToFit="1"/>
    </xf>
    <xf numFmtId="164" fontId="25" fillId="5" borderId="3" xfId="9" applyNumberFormat="1" applyFont="1" applyFill="1" applyBorder="1" applyAlignment="1" applyProtection="1">
      <alignment horizontal="center" vertical="top" shrinkToFit="1"/>
    </xf>
    <xf numFmtId="164" fontId="18" fillId="5" borderId="1" xfId="70" applyNumberFormat="1" applyFont="1" applyFill="1" applyBorder="1" applyAlignment="1">
      <alignment horizontal="left" vertical="center"/>
    </xf>
    <xf numFmtId="0" fontId="3" fillId="0" borderId="12" xfId="11" applyNumberFormat="1" applyFont="1" applyBorder="1" applyProtection="1">
      <alignment horizontal="left"/>
    </xf>
    <xf numFmtId="0" fontId="3" fillId="0" borderId="2" xfId="11" applyFont="1">
      <alignment horizontal="left"/>
    </xf>
    <xf numFmtId="0" fontId="1" fillId="0" borderId="1" xfId="14" applyNumberFormat="1" applyFont="1" applyProtection="1">
      <alignment horizontal="left" wrapText="1"/>
    </xf>
    <xf numFmtId="0" fontId="1" fillId="0" borderId="1" xfId="14" applyFont="1">
      <alignment horizontal="left" wrapText="1"/>
    </xf>
    <xf numFmtId="164" fontId="11" fillId="5" borderId="3" xfId="67" applyNumberFormat="1" applyFont="1" applyFill="1" applyBorder="1" applyAlignment="1">
      <alignment horizontal="center" vertical="center" wrapText="1"/>
    </xf>
    <xf numFmtId="0" fontId="6" fillId="5" borderId="3" xfId="67" applyFill="1" applyBorder="1" applyAlignment="1">
      <alignment horizontal="center" vertical="center"/>
    </xf>
    <xf numFmtId="49" fontId="10" fillId="5" borderId="3" xfId="67" applyNumberFormat="1" applyFont="1" applyFill="1" applyBorder="1" applyAlignment="1">
      <alignment horizontal="center" vertical="center" textRotation="90" wrapText="1"/>
    </xf>
    <xf numFmtId="0" fontId="1" fillId="0" borderId="1" xfId="1" applyNumberFormat="1" applyFont="1" applyProtection="1">
      <alignment wrapText="1"/>
    </xf>
    <xf numFmtId="0" fontId="1" fillId="0" borderId="1" xfId="1" applyFont="1">
      <alignment wrapText="1"/>
    </xf>
    <xf numFmtId="0" fontId="10" fillId="5" borderId="3" xfId="67" applyFont="1" applyFill="1" applyBorder="1" applyAlignment="1">
      <alignment horizontal="center" vertical="center" textRotation="90" wrapText="1"/>
    </xf>
    <xf numFmtId="0" fontId="10" fillId="5" borderId="5" xfId="67" applyFont="1" applyFill="1" applyBorder="1" applyAlignment="1">
      <alignment horizontal="center" vertical="center" wrapText="1"/>
    </xf>
    <xf numFmtId="0" fontId="10" fillId="5" borderId="9" xfId="67" applyFont="1" applyFill="1" applyBorder="1" applyAlignment="1">
      <alignment horizontal="center" vertical="center" wrapText="1"/>
    </xf>
    <xf numFmtId="0" fontId="10" fillId="5" borderId="10" xfId="67" applyFont="1" applyFill="1" applyBorder="1" applyAlignment="1">
      <alignment horizontal="center" vertical="center" wrapText="1"/>
    </xf>
    <xf numFmtId="0" fontId="11" fillId="5" borderId="6" xfId="67" applyFont="1" applyFill="1" applyBorder="1" applyAlignment="1">
      <alignment horizontal="center" vertical="center"/>
    </xf>
    <xf numFmtId="0" fontId="11" fillId="5" borderId="7" xfId="67" applyFont="1" applyFill="1" applyBorder="1" applyAlignment="1">
      <alignment horizontal="center" vertical="center"/>
    </xf>
    <xf numFmtId="0" fontId="11" fillId="5" borderId="8" xfId="67" applyFont="1" applyFill="1" applyBorder="1" applyAlignment="1">
      <alignment horizontal="center" vertical="center"/>
    </xf>
    <xf numFmtId="0" fontId="16" fillId="5" borderId="1" xfId="69" applyFont="1" applyFill="1" applyAlignment="1">
      <alignment horizontal="center" wrapText="1"/>
    </xf>
    <xf numFmtId="0" fontId="17" fillId="5" borderId="1" xfId="69" applyFont="1" applyFill="1" applyAlignment="1"/>
  </cellXfs>
  <cellStyles count="125">
    <cellStyle name="br" xfId="17"/>
    <cellStyle name="br 2" xfId="61"/>
    <cellStyle name="br 3" xfId="53"/>
    <cellStyle name="br 4" xfId="44"/>
    <cellStyle name="br 5" xfId="33"/>
    <cellStyle name="col" xfId="16"/>
    <cellStyle name="col 2" xfId="60"/>
    <cellStyle name="col 3" xfId="52"/>
    <cellStyle name="col 4" xfId="43"/>
    <cellStyle name="col 5" xfId="32"/>
    <cellStyle name="st24" xfId="12"/>
    <cellStyle name="st25" xfId="9"/>
    <cellStyle name="st26" xfId="27"/>
    <cellStyle name="st26 2" xfId="73"/>
    <cellStyle name="style0" xfId="18"/>
    <cellStyle name="style0 2" xfId="62"/>
    <cellStyle name="style0 3" xfId="54"/>
    <cellStyle name="style0 4" xfId="45"/>
    <cellStyle name="style0 5" xfId="34"/>
    <cellStyle name="td" xfId="19"/>
    <cellStyle name="td 2" xfId="63"/>
    <cellStyle name="td 3" xfId="55"/>
    <cellStyle name="td 4" xfId="46"/>
    <cellStyle name="td 5" xfId="35"/>
    <cellStyle name="tr" xfId="15"/>
    <cellStyle name="tr 2" xfId="59"/>
    <cellStyle name="tr 3" xfId="51"/>
    <cellStyle name="tr 4" xfId="42"/>
    <cellStyle name="tr 5" xfId="31"/>
    <cellStyle name="xl21" xfId="20"/>
    <cellStyle name="xl21 2" xfId="64"/>
    <cellStyle name="xl21 3" xfId="56"/>
    <cellStyle name="xl21 4" xfId="47"/>
    <cellStyle name="xl21 5" xfId="36"/>
    <cellStyle name="xl22" xfId="6"/>
    <cellStyle name="xl23" xfId="21"/>
    <cellStyle name="xl24" xfId="2"/>
    <cellStyle name="xl25" xfId="8"/>
    <cellStyle name="xl26" xfId="11"/>
    <cellStyle name="xl27" xfId="22"/>
    <cellStyle name="xl28" xfId="23"/>
    <cellStyle name="xl29" xfId="1"/>
    <cellStyle name="xl30" xfId="14"/>
    <cellStyle name="xl31" xfId="24"/>
    <cellStyle name="xl32" xfId="13"/>
    <cellStyle name="xl32 2" xfId="72"/>
    <cellStyle name="xl33" xfId="3"/>
    <cellStyle name="xl34" xfId="4"/>
    <cellStyle name="xl34 2" xfId="71"/>
    <cellStyle name="xl35" xfId="5"/>
    <cellStyle name="xl36" xfId="25"/>
    <cellStyle name="xl37" xfId="7"/>
    <cellStyle name="xl38" xfId="26"/>
    <cellStyle name="xl39" xfId="10"/>
    <cellStyle name="xl40" xfId="75"/>
    <cellStyle name="xl60" xfId="74"/>
    <cellStyle name="Обычный" xfId="0" builtinId="0"/>
    <cellStyle name="Обычный 10" xfId="86"/>
    <cellStyle name="Обычный 11" xfId="84"/>
    <cellStyle name="Обычный 12" xfId="82"/>
    <cellStyle name="Обычный 13" xfId="87"/>
    <cellStyle name="Обычный 14" xfId="78"/>
    <cellStyle name="Обычный 15" xfId="88"/>
    <cellStyle name="Обычный 16" xfId="89"/>
    <cellStyle name="Обычный 17" xfId="91"/>
    <cellStyle name="Обычный 18" xfId="79"/>
    <cellStyle name="Обычный 19" xfId="90"/>
    <cellStyle name="Обычный 2" xfId="67"/>
    <cellStyle name="Обычный 20" xfId="58"/>
    <cellStyle name="Обычный 21" xfId="66"/>
    <cellStyle name="Обычный 22" xfId="81"/>
    <cellStyle name="Обычный 23" xfId="77"/>
    <cellStyle name="Обычный 24" xfId="76"/>
    <cellStyle name="Обычный 25" xfId="85"/>
    <cellStyle name="Обычный 26" xfId="48"/>
    <cellStyle name="Обычный 27" xfId="49"/>
    <cellStyle name="Обычный 28" xfId="104"/>
    <cellStyle name="Обычный 29" xfId="98"/>
    <cellStyle name="Обычный 3" xfId="69"/>
    <cellStyle name="Обычный 30" xfId="102"/>
    <cellStyle name="Обычный 31" xfId="93"/>
    <cellStyle name="Обычный 32" xfId="92"/>
    <cellStyle name="Обычный 33" xfId="96"/>
    <cellStyle name="Обычный 34" xfId="97"/>
    <cellStyle name="Обычный 35" xfId="94"/>
    <cellStyle name="Обычный 36" xfId="103"/>
    <cellStyle name="Обычный 37" xfId="105"/>
    <cellStyle name="Обычный 38" xfId="99"/>
    <cellStyle name="Обычный 39" xfId="106"/>
    <cellStyle name="Обычный 4" xfId="68"/>
    <cellStyle name="Обычный 40" xfId="101"/>
    <cellStyle name="Обычный 41" xfId="95"/>
    <cellStyle name="Обычный 42" xfId="50"/>
    <cellStyle name="Обычный 43" xfId="107"/>
    <cellStyle name="Обычный 44" xfId="100"/>
    <cellStyle name="Обычный 45" xfId="39"/>
    <cellStyle name="Обычный 46" xfId="40"/>
    <cellStyle name="Обычный 47" xfId="109"/>
    <cellStyle name="Обычный 48" xfId="41"/>
    <cellStyle name="Обычный 49" xfId="110"/>
    <cellStyle name="Обычный 5" xfId="70"/>
    <cellStyle name="Обычный 50" xfId="108"/>
    <cellStyle name="Обычный 51" xfId="28"/>
    <cellStyle name="Обычный 52" xfId="29"/>
    <cellStyle name="Обычный 53" xfId="116"/>
    <cellStyle name="Обычный 54" xfId="113"/>
    <cellStyle name="Обычный 55" xfId="38"/>
    <cellStyle name="Обычный 56" xfId="111"/>
    <cellStyle name="Обычный 57" xfId="117"/>
    <cellStyle name="Обычный 58" xfId="120"/>
    <cellStyle name="Обычный 59" xfId="112"/>
    <cellStyle name="Обычный 6" xfId="57"/>
    <cellStyle name="Обычный 60" xfId="30"/>
    <cellStyle name="Обычный 61" xfId="114"/>
    <cellStyle name="Обычный 62" xfId="121"/>
    <cellStyle name="Обычный 63" xfId="115"/>
    <cellStyle name="Обычный 64" xfId="118"/>
    <cellStyle name="Обычный 65" xfId="37"/>
    <cellStyle name="Обычный 66" xfId="124"/>
    <cellStyle name="Обычный 67" xfId="119"/>
    <cellStyle name="Обычный 68" xfId="122"/>
    <cellStyle name="Обычный 69" xfId="123"/>
    <cellStyle name="Обычный 7" xfId="65"/>
    <cellStyle name="Обычный 8" xfId="83"/>
    <cellStyle name="Обычный 9" xfId="8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625"/>
  <sheetViews>
    <sheetView showGridLines="0" tabSelected="1" zoomScaleNormal="100" zoomScaleSheetLayoutView="100" workbookViewId="0">
      <selection activeCell="O16" sqref="O16"/>
    </sheetView>
  </sheetViews>
  <sheetFormatPr defaultRowHeight="15" outlineLevelRow="4" x14ac:dyDescent="0.25"/>
  <cols>
    <col min="1" max="1" width="7.7109375" style="9" customWidth="1"/>
    <col min="2" max="2" width="40" style="9" customWidth="1"/>
    <col min="3" max="3" width="7.7109375" style="9" customWidth="1"/>
    <col min="4" max="4" width="14.5703125" style="9" customWidth="1"/>
    <col min="5" max="5" width="7.7109375" style="9" customWidth="1"/>
    <col min="6" max="6" width="14.7109375" style="10" customWidth="1"/>
    <col min="7" max="7" width="15.42578125" style="1" customWidth="1"/>
    <col min="8" max="8" width="15.42578125" style="22" customWidth="1"/>
    <col min="9" max="16384" width="9.140625" style="1"/>
  </cols>
  <sheetData>
    <row r="1" spans="1:8" x14ac:dyDescent="0.25">
      <c r="F1" s="194" t="s">
        <v>505</v>
      </c>
      <c r="G1" s="194"/>
      <c r="H1" s="194"/>
    </row>
    <row r="2" spans="1:8" x14ac:dyDescent="0.25">
      <c r="F2" s="194" t="s">
        <v>506</v>
      </c>
      <c r="G2" s="194"/>
      <c r="H2" s="194"/>
    </row>
    <row r="3" spans="1:8" x14ac:dyDescent="0.25">
      <c r="F3" s="194" t="s">
        <v>507</v>
      </c>
      <c r="G3" s="194"/>
      <c r="H3" s="194"/>
    </row>
    <row r="4" spans="1:8" x14ac:dyDescent="0.25">
      <c r="F4" s="194" t="s">
        <v>508</v>
      </c>
      <c r="G4" s="194"/>
      <c r="H4" s="194"/>
    </row>
    <row r="5" spans="1:8" x14ac:dyDescent="0.25">
      <c r="F5" s="194" t="s">
        <v>509</v>
      </c>
      <c r="G5" s="194"/>
      <c r="H5" s="194"/>
    </row>
    <row r="6" spans="1:8" x14ac:dyDescent="0.25">
      <c r="F6" s="27" t="s">
        <v>510</v>
      </c>
      <c r="G6" s="27"/>
      <c r="H6" s="145"/>
    </row>
    <row r="7" spans="1:8" x14ac:dyDescent="0.25">
      <c r="F7" s="194" t="s">
        <v>523</v>
      </c>
      <c r="G7" s="194"/>
      <c r="H7" s="194"/>
    </row>
    <row r="9" spans="1:8" x14ac:dyDescent="0.25">
      <c r="A9" s="211" t="s">
        <v>503</v>
      </c>
      <c r="B9" s="212"/>
      <c r="C9" s="212"/>
      <c r="D9" s="212"/>
      <c r="E9" s="212"/>
      <c r="F9" s="212"/>
      <c r="G9" s="212"/>
      <c r="H9" s="212"/>
    </row>
    <row r="11" spans="1:8" x14ac:dyDescent="0.25">
      <c r="A11" s="1"/>
      <c r="B11" s="202"/>
      <c r="C11" s="203"/>
      <c r="D11" s="203"/>
      <c r="E11" s="203"/>
      <c r="F11" s="203"/>
      <c r="G11" s="2"/>
      <c r="H11" s="143" t="s">
        <v>504</v>
      </c>
    </row>
    <row r="12" spans="1:8" x14ac:dyDescent="0.25">
      <c r="A12" s="204" t="s">
        <v>485</v>
      </c>
      <c r="B12" s="205" t="s">
        <v>486</v>
      </c>
      <c r="C12" s="208" t="s">
        <v>487</v>
      </c>
      <c r="D12" s="209"/>
      <c r="E12" s="210"/>
      <c r="F12" s="199" t="s">
        <v>488</v>
      </c>
      <c r="G12" s="199" t="s">
        <v>489</v>
      </c>
      <c r="H12" s="200"/>
    </row>
    <row r="13" spans="1:8" x14ac:dyDescent="0.25">
      <c r="A13" s="204"/>
      <c r="B13" s="206"/>
      <c r="C13" s="201" t="s">
        <v>490</v>
      </c>
      <c r="D13" s="201" t="s">
        <v>491</v>
      </c>
      <c r="E13" s="201" t="s">
        <v>492</v>
      </c>
      <c r="F13" s="199"/>
      <c r="G13" s="200"/>
      <c r="H13" s="200"/>
    </row>
    <row r="14" spans="1:8" ht="24" x14ac:dyDescent="0.25">
      <c r="A14" s="204"/>
      <c r="B14" s="207"/>
      <c r="C14" s="201"/>
      <c r="D14" s="201"/>
      <c r="E14" s="201"/>
      <c r="F14" s="199"/>
      <c r="G14" s="19" t="s">
        <v>493</v>
      </c>
      <c r="H14" s="141" t="s">
        <v>494</v>
      </c>
    </row>
    <row r="15" spans="1:8" x14ac:dyDescent="0.25">
      <c r="A15" s="20" t="s">
        <v>495</v>
      </c>
      <c r="B15" s="20" t="s">
        <v>496</v>
      </c>
      <c r="C15" s="20" t="s">
        <v>497</v>
      </c>
      <c r="D15" s="20" t="s">
        <v>498</v>
      </c>
      <c r="E15" s="20" t="s">
        <v>499</v>
      </c>
      <c r="F15" s="20" t="s">
        <v>500</v>
      </c>
      <c r="G15" s="20" t="s">
        <v>501</v>
      </c>
      <c r="H15" s="142" t="s">
        <v>502</v>
      </c>
    </row>
    <row r="16" spans="1:8" ht="51" x14ac:dyDescent="0.25">
      <c r="A16" s="15" t="s">
        <v>251</v>
      </c>
      <c r="B16" s="14" t="s">
        <v>250</v>
      </c>
      <c r="C16" s="15" t="s">
        <v>2</v>
      </c>
      <c r="D16" s="15" t="s">
        <v>3</v>
      </c>
      <c r="E16" s="15" t="s">
        <v>4</v>
      </c>
      <c r="F16" s="16">
        <v>8582.5</v>
      </c>
      <c r="G16" s="25">
        <v>8582.5</v>
      </c>
      <c r="H16" s="21"/>
    </row>
    <row r="17" spans="1:14" ht="25.5" x14ac:dyDescent="0.25">
      <c r="A17" s="15" t="s">
        <v>251</v>
      </c>
      <c r="B17" s="14" t="s">
        <v>5</v>
      </c>
      <c r="C17" s="15" t="s">
        <v>6</v>
      </c>
      <c r="D17" s="15" t="s">
        <v>3</v>
      </c>
      <c r="E17" s="15" t="s">
        <v>4</v>
      </c>
      <c r="F17" s="16">
        <v>8582.5</v>
      </c>
      <c r="G17" s="25">
        <v>8582.5</v>
      </c>
      <c r="H17" s="21"/>
    </row>
    <row r="18" spans="1:14" ht="63.75" x14ac:dyDescent="0.25">
      <c r="A18" s="15" t="s">
        <v>251</v>
      </c>
      <c r="B18" s="14" t="s">
        <v>252</v>
      </c>
      <c r="C18" s="15" t="s">
        <v>253</v>
      </c>
      <c r="D18" s="15" t="s">
        <v>3</v>
      </c>
      <c r="E18" s="15" t="s">
        <v>4</v>
      </c>
      <c r="F18" s="16">
        <v>6253.4632000000001</v>
      </c>
      <c r="G18" s="25">
        <v>6253.4632000000001</v>
      </c>
      <c r="H18" s="21"/>
      <c r="N18" s="1" t="s">
        <v>520</v>
      </c>
    </row>
    <row r="19" spans="1:14" ht="63.75" x14ac:dyDescent="0.25">
      <c r="A19" s="15" t="s">
        <v>251</v>
      </c>
      <c r="B19" s="14" t="s">
        <v>254</v>
      </c>
      <c r="C19" s="15" t="s">
        <v>253</v>
      </c>
      <c r="D19" s="15" t="s">
        <v>255</v>
      </c>
      <c r="E19" s="15" t="s">
        <v>4</v>
      </c>
      <c r="F19" s="16">
        <v>2697.6719800000001</v>
      </c>
      <c r="G19" s="25">
        <v>2697.6719800000001</v>
      </c>
      <c r="H19" s="21"/>
    </row>
    <row r="20" spans="1:14" ht="76.5" x14ac:dyDescent="0.25">
      <c r="A20" s="6" t="s">
        <v>251</v>
      </c>
      <c r="B20" s="5" t="s">
        <v>11</v>
      </c>
      <c r="C20" s="6" t="s">
        <v>253</v>
      </c>
      <c r="D20" s="6" t="s">
        <v>255</v>
      </c>
      <c r="E20" s="6" t="s">
        <v>12</v>
      </c>
      <c r="F20" s="11">
        <v>2697.6719800000001</v>
      </c>
      <c r="G20" s="24">
        <v>2697.6719800000001</v>
      </c>
      <c r="H20" s="23"/>
    </row>
    <row r="21" spans="1:14" ht="38.25" x14ac:dyDescent="0.25">
      <c r="A21" s="15" t="s">
        <v>251</v>
      </c>
      <c r="B21" s="14" t="s">
        <v>256</v>
      </c>
      <c r="C21" s="15" t="s">
        <v>253</v>
      </c>
      <c r="D21" s="15" t="s">
        <v>257</v>
      </c>
      <c r="E21" s="15" t="s">
        <v>4</v>
      </c>
      <c r="F21" s="16">
        <v>2884.1978399999998</v>
      </c>
      <c r="G21" s="25">
        <v>2884.1978399999998</v>
      </c>
      <c r="H21" s="21"/>
    </row>
    <row r="22" spans="1:14" ht="76.5" x14ac:dyDescent="0.25">
      <c r="A22" s="6" t="s">
        <v>251</v>
      </c>
      <c r="B22" s="5" t="s">
        <v>11</v>
      </c>
      <c r="C22" s="6" t="s">
        <v>253</v>
      </c>
      <c r="D22" s="6" t="s">
        <v>257</v>
      </c>
      <c r="E22" s="6" t="s">
        <v>12</v>
      </c>
      <c r="F22" s="11">
        <v>2884.1978399999998</v>
      </c>
      <c r="G22" s="24">
        <v>2884.1978399999998</v>
      </c>
      <c r="H22" s="23"/>
    </row>
    <row r="23" spans="1:14" ht="38.25" x14ac:dyDescent="0.25">
      <c r="A23" s="15" t="s">
        <v>251</v>
      </c>
      <c r="B23" s="14" t="s">
        <v>19</v>
      </c>
      <c r="C23" s="15" t="s">
        <v>253</v>
      </c>
      <c r="D23" s="15" t="s">
        <v>258</v>
      </c>
      <c r="E23" s="15" t="s">
        <v>4</v>
      </c>
      <c r="F23" s="16">
        <v>671.59338000000002</v>
      </c>
      <c r="G23" s="25">
        <v>671.59338000000002</v>
      </c>
      <c r="H23" s="21"/>
    </row>
    <row r="24" spans="1:14" ht="76.5" x14ac:dyDescent="0.25">
      <c r="A24" s="6" t="s">
        <v>251</v>
      </c>
      <c r="B24" s="5" t="s">
        <v>11</v>
      </c>
      <c r="C24" s="6" t="s">
        <v>253</v>
      </c>
      <c r="D24" s="6" t="s">
        <v>258</v>
      </c>
      <c r="E24" s="6" t="s">
        <v>12</v>
      </c>
      <c r="F24" s="11">
        <v>12</v>
      </c>
      <c r="G24" s="24">
        <v>12</v>
      </c>
      <c r="H24" s="23"/>
    </row>
    <row r="25" spans="1:14" ht="38.25" x14ac:dyDescent="0.25">
      <c r="A25" s="6" t="s">
        <v>251</v>
      </c>
      <c r="B25" s="5" t="s">
        <v>21</v>
      </c>
      <c r="C25" s="6" t="s">
        <v>253</v>
      </c>
      <c r="D25" s="6" t="s">
        <v>258</v>
      </c>
      <c r="E25" s="6" t="s">
        <v>22</v>
      </c>
      <c r="F25" s="11">
        <v>652.91337999999996</v>
      </c>
      <c r="G25" s="24">
        <v>652.91337999999996</v>
      </c>
      <c r="H25" s="23"/>
    </row>
    <row r="26" spans="1:14" x14ac:dyDescent="0.25">
      <c r="A26" s="6" t="s">
        <v>251</v>
      </c>
      <c r="B26" s="5" t="s">
        <v>23</v>
      </c>
      <c r="C26" s="6" t="s">
        <v>253</v>
      </c>
      <c r="D26" s="6" t="s">
        <v>258</v>
      </c>
      <c r="E26" s="6" t="s">
        <v>24</v>
      </c>
      <c r="F26" s="11">
        <v>6.68</v>
      </c>
      <c r="G26" s="24">
        <v>6.68</v>
      </c>
      <c r="H26" s="23"/>
    </row>
    <row r="27" spans="1:14" ht="25.5" x14ac:dyDescent="0.25">
      <c r="A27" s="15" t="s">
        <v>251</v>
      </c>
      <c r="B27" s="14" t="s">
        <v>36</v>
      </c>
      <c r="C27" s="15" t="s">
        <v>37</v>
      </c>
      <c r="D27" s="15" t="s">
        <v>3</v>
      </c>
      <c r="E27" s="15" t="s">
        <v>4</v>
      </c>
      <c r="F27" s="16">
        <v>2329.0367999999999</v>
      </c>
      <c r="G27" s="25">
        <v>2329.0367999999999</v>
      </c>
      <c r="H27" s="21"/>
    </row>
    <row r="28" spans="1:14" ht="38.25" x14ac:dyDescent="0.25">
      <c r="A28" s="15" t="s">
        <v>251</v>
      </c>
      <c r="B28" s="14" t="s">
        <v>259</v>
      </c>
      <c r="C28" s="15" t="s">
        <v>37</v>
      </c>
      <c r="D28" s="15" t="s">
        <v>260</v>
      </c>
      <c r="E28" s="15" t="s">
        <v>4</v>
      </c>
      <c r="F28" s="16">
        <v>2029.0368000000001</v>
      </c>
      <c r="G28" s="25">
        <v>2029.0368000000001</v>
      </c>
      <c r="H28" s="21"/>
    </row>
    <row r="29" spans="1:14" ht="38.25" x14ac:dyDescent="0.25">
      <c r="A29" s="6" t="s">
        <v>251</v>
      </c>
      <c r="B29" s="5" t="s">
        <v>21</v>
      </c>
      <c r="C29" s="6" t="s">
        <v>37</v>
      </c>
      <c r="D29" s="6" t="s">
        <v>260</v>
      </c>
      <c r="E29" s="6" t="s">
        <v>22</v>
      </c>
      <c r="F29" s="11">
        <v>2029.0368000000001</v>
      </c>
      <c r="G29" s="24">
        <v>2029.0368000000001</v>
      </c>
      <c r="H29" s="23"/>
    </row>
    <row r="30" spans="1:14" ht="51" x14ac:dyDescent="0.25">
      <c r="A30" s="15" t="s">
        <v>251</v>
      </c>
      <c r="B30" s="14" t="s">
        <v>60</v>
      </c>
      <c r="C30" s="15" t="s">
        <v>37</v>
      </c>
      <c r="D30" s="15" t="s">
        <v>61</v>
      </c>
      <c r="E30" s="15" t="s">
        <v>4</v>
      </c>
      <c r="F30" s="16">
        <v>300</v>
      </c>
      <c r="G30" s="25">
        <v>300</v>
      </c>
      <c r="H30" s="21"/>
    </row>
    <row r="31" spans="1:14" ht="38.25" x14ac:dyDescent="0.25">
      <c r="A31" s="6" t="s">
        <v>251</v>
      </c>
      <c r="B31" s="5" t="s">
        <v>21</v>
      </c>
      <c r="C31" s="6" t="s">
        <v>37</v>
      </c>
      <c r="D31" s="6" t="s">
        <v>61</v>
      </c>
      <c r="E31" s="6" t="s">
        <v>22</v>
      </c>
      <c r="F31" s="11">
        <v>300</v>
      </c>
      <c r="G31" s="24">
        <v>300</v>
      </c>
      <c r="H31" s="23"/>
    </row>
    <row r="32" spans="1:14" ht="38.25" x14ac:dyDescent="0.25">
      <c r="A32" s="15" t="s">
        <v>1</v>
      </c>
      <c r="B32" s="14" t="s">
        <v>0</v>
      </c>
      <c r="C32" s="15" t="s">
        <v>2</v>
      </c>
      <c r="D32" s="15" t="s">
        <v>3</v>
      </c>
      <c r="E32" s="15" t="s">
        <v>4</v>
      </c>
      <c r="F32" s="16">
        <f>1101066.42969+16800-12969.1</f>
        <v>1104897.3296899998</v>
      </c>
      <c r="G32" s="52">
        <v>268581.65094000002</v>
      </c>
      <c r="H32" s="172">
        <f>832484.6594+16800-12969.1</f>
        <v>836315.55940000003</v>
      </c>
    </row>
    <row r="33" spans="1:12" ht="25.5" outlineLevel="1" x14ac:dyDescent="0.25">
      <c r="A33" s="15" t="s">
        <v>1</v>
      </c>
      <c r="B33" s="14" t="s">
        <v>5</v>
      </c>
      <c r="C33" s="15" t="s">
        <v>6</v>
      </c>
      <c r="D33" s="15" t="s">
        <v>3</v>
      </c>
      <c r="E33" s="15" t="s">
        <v>4</v>
      </c>
      <c r="F33" s="16">
        <v>98039.524440000008</v>
      </c>
      <c r="G33" s="26">
        <v>93102.564030000009</v>
      </c>
      <c r="H33" s="172">
        <v>4936.9279699999997</v>
      </c>
    </row>
    <row r="34" spans="1:12" ht="51" outlineLevel="2" x14ac:dyDescent="0.25">
      <c r="A34" s="15" t="s">
        <v>1</v>
      </c>
      <c r="B34" s="14" t="s">
        <v>7</v>
      </c>
      <c r="C34" s="15" t="s">
        <v>8</v>
      </c>
      <c r="D34" s="15" t="s">
        <v>3</v>
      </c>
      <c r="E34" s="15" t="s">
        <v>4</v>
      </c>
      <c r="F34" s="16">
        <v>3410.65744</v>
      </c>
      <c r="G34" s="26">
        <v>3365.7</v>
      </c>
      <c r="H34" s="172">
        <v>44.966999999999999</v>
      </c>
      <c r="L34" s="4"/>
    </row>
    <row r="35" spans="1:12" ht="51" outlineLevel="3" x14ac:dyDescent="0.25">
      <c r="A35" s="15" t="s">
        <v>1</v>
      </c>
      <c r="B35" s="14" t="s">
        <v>9</v>
      </c>
      <c r="C35" s="15" t="s">
        <v>8</v>
      </c>
      <c r="D35" s="15" t="s">
        <v>10</v>
      </c>
      <c r="E35" s="15" t="s">
        <v>4</v>
      </c>
      <c r="F35" s="16">
        <v>3365.6904399999999</v>
      </c>
      <c r="G35" s="25">
        <v>3365.7</v>
      </c>
      <c r="H35" s="21"/>
    </row>
    <row r="36" spans="1:12" ht="76.5" outlineLevel="4" x14ac:dyDescent="0.25">
      <c r="A36" s="6" t="s">
        <v>1</v>
      </c>
      <c r="B36" s="5" t="s">
        <v>11</v>
      </c>
      <c r="C36" s="6" t="s">
        <v>8</v>
      </c>
      <c r="D36" s="6" t="s">
        <v>10</v>
      </c>
      <c r="E36" s="6" t="s">
        <v>12</v>
      </c>
      <c r="F36" s="11">
        <v>3365.6904399999999</v>
      </c>
      <c r="G36" s="24">
        <v>3365.6904399999999</v>
      </c>
      <c r="H36" s="23"/>
    </row>
    <row r="37" spans="1:12" ht="63.75" outlineLevel="3" x14ac:dyDescent="0.25">
      <c r="A37" s="15" t="s">
        <v>1</v>
      </c>
      <c r="B37" s="14" t="s">
        <v>13</v>
      </c>
      <c r="C37" s="15" t="s">
        <v>8</v>
      </c>
      <c r="D37" s="15" t="s">
        <v>14</v>
      </c>
      <c r="E37" s="15" t="s">
        <v>4</v>
      </c>
      <c r="F37" s="16">
        <v>44.966999999999999</v>
      </c>
      <c r="G37" s="17"/>
      <c r="H37" s="159">
        <v>44.966999999999999</v>
      </c>
    </row>
    <row r="38" spans="1:12" ht="76.5" outlineLevel="4" x14ac:dyDescent="0.25">
      <c r="A38" s="6" t="s">
        <v>1</v>
      </c>
      <c r="B38" s="5" t="s">
        <v>11</v>
      </c>
      <c r="C38" s="6" t="s">
        <v>8</v>
      </c>
      <c r="D38" s="6" t="s">
        <v>14</v>
      </c>
      <c r="E38" s="6" t="s">
        <v>12</v>
      </c>
      <c r="F38" s="11">
        <v>44.966999999999999</v>
      </c>
      <c r="G38" s="12"/>
      <c r="H38" s="165">
        <v>44.966999999999999</v>
      </c>
    </row>
    <row r="39" spans="1:12" ht="76.5" outlineLevel="2" x14ac:dyDescent="0.25">
      <c r="A39" s="15" t="s">
        <v>1</v>
      </c>
      <c r="B39" s="14" t="s">
        <v>15</v>
      </c>
      <c r="C39" s="15" t="s">
        <v>16</v>
      </c>
      <c r="D39" s="15" t="s">
        <v>3</v>
      </c>
      <c r="E39" s="15" t="s">
        <v>4</v>
      </c>
      <c r="F39" s="16">
        <v>31144.3</v>
      </c>
      <c r="G39" s="26">
        <v>27833.982380000001</v>
      </c>
      <c r="H39" s="172">
        <v>3310.2609699999998</v>
      </c>
    </row>
    <row r="40" spans="1:12" ht="38.25" outlineLevel="3" x14ac:dyDescent="0.25">
      <c r="A40" s="15" t="s">
        <v>1</v>
      </c>
      <c r="B40" s="14" t="s">
        <v>17</v>
      </c>
      <c r="C40" s="15" t="s">
        <v>16</v>
      </c>
      <c r="D40" s="15" t="s">
        <v>18</v>
      </c>
      <c r="E40" s="15" t="s">
        <v>4</v>
      </c>
      <c r="F40" s="16">
        <v>26654.58238</v>
      </c>
      <c r="G40" s="25">
        <v>26654.58238</v>
      </c>
      <c r="H40" s="21"/>
    </row>
    <row r="41" spans="1:12" ht="76.5" outlineLevel="4" x14ac:dyDescent="0.25">
      <c r="A41" s="6" t="s">
        <v>1</v>
      </c>
      <c r="B41" s="5" t="s">
        <v>11</v>
      </c>
      <c r="C41" s="6" t="s">
        <v>16</v>
      </c>
      <c r="D41" s="6" t="s">
        <v>18</v>
      </c>
      <c r="E41" s="6" t="s">
        <v>12</v>
      </c>
      <c r="F41" s="11">
        <v>26654.58238</v>
      </c>
      <c r="G41" s="24">
        <v>26654.58238</v>
      </c>
      <c r="H41" s="23"/>
    </row>
    <row r="42" spans="1:12" ht="38.25" outlineLevel="3" x14ac:dyDescent="0.25">
      <c r="A42" s="15" t="s">
        <v>1</v>
      </c>
      <c r="B42" s="14" t="s">
        <v>19</v>
      </c>
      <c r="C42" s="15" t="s">
        <v>16</v>
      </c>
      <c r="D42" s="15" t="s">
        <v>20</v>
      </c>
      <c r="E42" s="15" t="s">
        <v>4</v>
      </c>
      <c r="F42" s="16">
        <v>967.9</v>
      </c>
      <c r="G42" s="25">
        <v>967.9</v>
      </c>
      <c r="H42" s="21"/>
    </row>
    <row r="43" spans="1:12" ht="38.25" outlineLevel="4" x14ac:dyDescent="0.25">
      <c r="A43" s="6" t="s">
        <v>1</v>
      </c>
      <c r="B43" s="5" t="s">
        <v>21</v>
      </c>
      <c r="C43" s="6" t="s">
        <v>16</v>
      </c>
      <c r="D43" s="6" t="s">
        <v>20</v>
      </c>
      <c r="E43" s="6" t="s">
        <v>22</v>
      </c>
      <c r="F43" s="11">
        <v>555</v>
      </c>
      <c r="G43" s="24">
        <v>555</v>
      </c>
      <c r="H43" s="23"/>
    </row>
    <row r="44" spans="1:12" outlineLevel="4" x14ac:dyDescent="0.25">
      <c r="A44" s="6" t="s">
        <v>1</v>
      </c>
      <c r="B44" s="5" t="s">
        <v>23</v>
      </c>
      <c r="C44" s="6" t="s">
        <v>16</v>
      </c>
      <c r="D44" s="6" t="s">
        <v>20</v>
      </c>
      <c r="E44" s="6" t="s">
        <v>24</v>
      </c>
      <c r="F44" s="11">
        <v>412.9</v>
      </c>
      <c r="G44" s="24">
        <v>412.9</v>
      </c>
      <c r="H44" s="23"/>
    </row>
    <row r="45" spans="1:12" ht="25.5" outlineLevel="3" x14ac:dyDescent="0.25">
      <c r="A45" s="15" t="s">
        <v>1</v>
      </c>
      <c r="B45" s="14" t="s">
        <v>25</v>
      </c>
      <c r="C45" s="15" t="s">
        <v>16</v>
      </c>
      <c r="D45" s="15" t="s">
        <v>26</v>
      </c>
      <c r="E45" s="15" t="s">
        <v>4</v>
      </c>
      <c r="F45" s="16">
        <v>211.5</v>
      </c>
      <c r="G45" s="25">
        <v>211.5</v>
      </c>
      <c r="H45" s="21"/>
    </row>
    <row r="46" spans="1:12" ht="38.25" outlineLevel="4" x14ac:dyDescent="0.25">
      <c r="A46" s="6" t="s">
        <v>1</v>
      </c>
      <c r="B46" s="5" t="s">
        <v>21</v>
      </c>
      <c r="C46" s="6" t="s">
        <v>16</v>
      </c>
      <c r="D46" s="6" t="s">
        <v>26</v>
      </c>
      <c r="E46" s="6" t="s">
        <v>22</v>
      </c>
      <c r="F46" s="11">
        <v>211.5</v>
      </c>
      <c r="G46" s="24">
        <v>211.5</v>
      </c>
      <c r="H46" s="23"/>
    </row>
    <row r="47" spans="1:12" ht="63.75" outlineLevel="3" x14ac:dyDescent="0.25">
      <c r="A47" s="15" t="s">
        <v>1</v>
      </c>
      <c r="B47" s="14" t="s">
        <v>13</v>
      </c>
      <c r="C47" s="15" t="s">
        <v>16</v>
      </c>
      <c r="D47" s="15" t="s">
        <v>27</v>
      </c>
      <c r="E47" s="15" t="s">
        <v>4</v>
      </c>
      <c r="F47" s="16">
        <v>868.46096999999997</v>
      </c>
      <c r="G47" s="17"/>
      <c r="H47" s="159">
        <v>868.46096999999997</v>
      </c>
    </row>
    <row r="48" spans="1:12" ht="76.5" outlineLevel="4" x14ac:dyDescent="0.25">
      <c r="A48" s="6" t="s">
        <v>1</v>
      </c>
      <c r="B48" s="5" t="s">
        <v>11</v>
      </c>
      <c r="C48" s="6" t="s">
        <v>16</v>
      </c>
      <c r="D48" s="6" t="s">
        <v>27</v>
      </c>
      <c r="E48" s="6" t="s">
        <v>12</v>
      </c>
      <c r="F48" s="11">
        <v>868.46096999999997</v>
      </c>
      <c r="G48" s="12"/>
      <c r="H48" s="165">
        <v>868.46096999999997</v>
      </c>
    </row>
    <row r="49" spans="1:8" ht="38.25" outlineLevel="3" x14ac:dyDescent="0.25">
      <c r="A49" s="15" t="s">
        <v>1</v>
      </c>
      <c r="B49" s="14" t="s">
        <v>28</v>
      </c>
      <c r="C49" s="15" t="s">
        <v>16</v>
      </c>
      <c r="D49" s="15" t="s">
        <v>29</v>
      </c>
      <c r="E49" s="15" t="s">
        <v>4</v>
      </c>
      <c r="F49" s="16">
        <v>1939.7</v>
      </c>
      <c r="G49" s="17"/>
      <c r="H49" s="159">
        <v>1939.7</v>
      </c>
    </row>
    <row r="50" spans="1:8" ht="76.5" outlineLevel="4" x14ac:dyDescent="0.25">
      <c r="A50" s="6" t="s">
        <v>1</v>
      </c>
      <c r="B50" s="5" t="s">
        <v>11</v>
      </c>
      <c r="C50" s="6" t="s">
        <v>16</v>
      </c>
      <c r="D50" s="6" t="s">
        <v>29</v>
      </c>
      <c r="E50" s="6" t="s">
        <v>12</v>
      </c>
      <c r="F50" s="11">
        <v>1615.3</v>
      </c>
      <c r="G50" s="12"/>
      <c r="H50" s="165">
        <v>1615.3</v>
      </c>
    </row>
    <row r="51" spans="1:8" ht="38.25" outlineLevel="4" x14ac:dyDescent="0.25">
      <c r="A51" s="6" t="s">
        <v>1</v>
      </c>
      <c r="B51" s="5" t="s">
        <v>21</v>
      </c>
      <c r="C51" s="6" t="s">
        <v>16</v>
      </c>
      <c r="D51" s="6" t="s">
        <v>29</v>
      </c>
      <c r="E51" s="6" t="s">
        <v>22</v>
      </c>
      <c r="F51" s="11">
        <v>324.39999999999998</v>
      </c>
      <c r="G51" s="12"/>
      <c r="H51" s="165">
        <v>324.39999999999998</v>
      </c>
    </row>
    <row r="52" spans="1:8" ht="51" outlineLevel="3" x14ac:dyDescent="0.25">
      <c r="A52" s="15" t="s">
        <v>1</v>
      </c>
      <c r="B52" s="14" t="s">
        <v>30</v>
      </c>
      <c r="C52" s="15" t="s">
        <v>16</v>
      </c>
      <c r="D52" s="15" t="s">
        <v>31</v>
      </c>
      <c r="E52" s="15" t="s">
        <v>4</v>
      </c>
      <c r="F52" s="16">
        <v>502.1</v>
      </c>
      <c r="G52" s="17"/>
      <c r="H52" s="159">
        <v>502.1</v>
      </c>
    </row>
    <row r="53" spans="1:8" ht="76.5" outlineLevel="4" x14ac:dyDescent="0.25">
      <c r="A53" s="6" t="s">
        <v>1</v>
      </c>
      <c r="B53" s="5" t="s">
        <v>11</v>
      </c>
      <c r="C53" s="6" t="s">
        <v>16</v>
      </c>
      <c r="D53" s="6" t="s">
        <v>31</v>
      </c>
      <c r="E53" s="6" t="s">
        <v>12</v>
      </c>
      <c r="F53" s="11">
        <v>438.14461</v>
      </c>
      <c r="G53" s="12"/>
      <c r="H53" s="165">
        <v>438.14461</v>
      </c>
    </row>
    <row r="54" spans="1:8" ht="38.25" outlineLevel="4" x14ac:dyDescent="0.25">
      <c r="A54" s="6" t="s">
        <v>1</v>
      </c>
      <c r="B54" s="5" t="s">
        <v>21</v>
      </c>
      <c r="C54" s="6" t="s">
        <v>16</v>
      </c>
      <c r="D54" s="6" t="s">
        <v>31</v>
      </c>
      <c r="E54" s="6" t="s">
        <v>22</v>
      </c>
      <c r="F54" s="11">
        <v>63.955390000000001</v>
      </c>
      <c r="G54" s="12"/>
      <c r="H54" s="165">
        <v>63.955390000000001</v>
      </c>
    </row>
    <row r="55" spans="1:8" outlineLevel="2" x14ac:dyDescent="0.25">
      <c r="A55" s="15" t="s">
        <v>1</v>
      </c>
      <c r="B55" s="14" t="s">
        <v>32</v>
      </c>
      <c r="C55" s="15" t="s">
        <v>33</v>
      </c>
      <c r="D55" s="15" t="s">
        <v>3</v>
      </c>
      <c r="E55" s="15" t="s">
        <v>4</v>
      </c>
      <c r="F55" s="16">
        <v>91.7</v>
      </c>
      <c r="G55" s="17"/>
      <c r="H55" s="159">
        <v>91.7</v>
      </c>
    </row>
    <row r="56" spans="1:8" ht="63.75" outlineLevel="3" x14ac:dyDescent="0.25">
      <c r="A56" s="15" t="s">
        <v>1</v>
      </c>
      <c r="B56" s="14" t="s">
        <v>34</v>
      </c>
      <c r="C56" s="15" t="s">
        <v>33</v>
      </c>
      <c r="D56" s="15" t="s">
        <v>35</v>
      </c>
      <c r="E56" s="15" t="s">
        <v>4</v>
      </c>
      <c r="F56" s="16">
        <v>91.7</v>
      </c>
      <c r="G56" s="17"/>
      <c r="H56" s="159">
        <v>91.7</v>
      </c>
    </row>
    <row r="57" spans="1:8" ht="38.25" outlineLevel="4" x14ac:dyDescent="0.25">
      <c r="A57" s="6" t="s">
        <v>1</v>
      </c>
      <c r="B57" s="5" t="s">
        <v>21</v>
      </c>
      <c r="C57" s="6" t="s">
        <v>33</v>
      </c>
      <c r="D57" s="6" t="s">
        <v>35</v>
      </c>
      <c r="E57" s="6" t="s">
        <v>22</v>
      </c>
      <c r="F57" s="11">
        <v>91.7</v>
      </c>
      <c r="G57" s="12"/>
      <c r="H57" s="165">
        <v>91.7</v>
      </c>
    </row>
    <row r="58" spans="1:8" hidden="1" outlineLevel="2" x14ac:dyDescent="0.25">
      <c r="A58" s="15"/>
      <c r="B58" s="14"/>
      <c r="C58" s="15"/>
      <c r="D58" s="15"/>
      <c r="E58" s="15"/>
      <c r="F58" s="16"/>
      <c r="G58" s="25"/>
      <c r="H58" s="21"/>
    </row>
    <row r="59" spans="1:8" hidden="1" outlineLevel="3" x14ac:dyDescent="0.25">
      <c r="A59" s="15"/>
      <c r="B59" s="14"/>
      <c r="C59" s="15"/>
      <c r="D59" s="15"/>
      <c r="E59" s="15"/>
      <c r="F59" s="16"/>
      <c r="G59" s="25"/>
      <c r="H59" s="21"/>
    </row>
    <row r="60" spans="1:8" hidden="1" outlineLevel="4" x14ac:dyDescent="0.25">
      <c r="A60" s="6"/>
      <c r="B60" s="5"/>
      <c r="C60" s="6"/>
      <c r="D60" s="6"/>
      <c r="E60" s="6"/>
      <c r="F60" s="11"/>
      <c r="G60" s="24"/>
      <c r="H60" s="23"/>
    </row>
    <row r="61" spans="1:8" ht="25.5" outlineLevel="2" collapsed="1" x14ac:dyDescent="0.25">
      <c r="A61" s="15" t="s">
        <v>1</v>
      </c>
      <c r="B61" s="14" t="s">
        <v>36</v>
      </c>
      <c r="C61" s="15" t="s">
        <v>37</v>
      </c>
      <c r="D61" s="15" t="s">
        <v>3</v>
      </c>
      <c r="E61" s="15" t="s">
        <v>4</v>
      </c>
      <c r="F61" s="16">
        <v>63392.881650000003</v>
      </c>
      <c r="G61" s="25">
        <v>61902.881650000003</v>
      </c>
      <c r="H61" s="179">
        <v>1490</v>
      </c>
    </row>
    <row r="62" spans="1:8" ht="38.25" outlineLevel="3" x14ac:dyDescent="0.25">
      <c r="A62" s="15" t="s">
        <v>1</v>
      </c>
      <c r="B62" s="14" t="s">
        <v>38</v>
      </c>
      <c r="C62" s="15" t="s">
        <v>37</v>
      </c>
      <c r="D62" s="15" t="s">
        <v>39</v>
      </c>
      <c r="E62" s="15" t="s">
        <v>4</v>
      </c>
      <c r="F62" s="16">
        <v>3556.43253</v>
      </c>
      <c r="G62" s="25">
        <v>3556.43253</v>
      </c>
      <c r="H62" s="21"/>
    </row>
    <row r="63" spans="1:8" ht="38.25" outlineLevel="4" x14ac:dyDescent="0.25">
      <c r="A63" s="6" t="s">
        <v>1</v>
      </c>
      <c r="B63" s="5" t="s">
        <v>21</v>
      </c>
      <c r="C63" s="6" t="s">
        <v>37</v>
      </c>
      <c r="D63" s="6" t="s">
        <v>39</v>
      </c>
      <c r="E63" s="6" t="s">
        <v>22</v>
      </c>
      <c r="F63" s="11">
        <v>732.42933000000005</v>
      </c>
      <c r="G63" s="24">
        <v>732.42933000000005</v>
      </c>
      <c r="H63" s="23"/>
    </row>
    <row r="64" spans="1:8" outlineLevel="4" x14ac:dyDescent="0.25">
      <c r="A64" s="6" t="s">
        <v>1</v>
      </c>
      <c r="B64" s="5" t="s">
        <v>23</v>
      </c>
      <c r="C64" s="6" t="s">
        <v>37</v>
      </c>
      <c r="D64" s="6" t="s">
        <v>39</v>
      </c>
      <c r="E64" s="6" t="s">
        <v>24</v>
      </c>
      <c r="F64" s="11">
        <v>2824.0032000000001</v>
      </c>
      <c r="G64" s="24">
        <v>2824.0032000000001</v>
      </c>
      <c r="H64" s="23"/>
    </row>
    <row r="65" spans="1:8" ht="25.5" outlineLevel="3" x14ac:dyDescent="0.25">
      <c r="A65" s="15" t="s">
        <v>1</v>
      </c>
      <c r="B65" s="14" t="s">
        <v>40</v>
      </c>
      <c r="C65" s="15" t="s">
        <v>37</v>
      </c>
      <c r="D65" s="15" t="s">
        <v>41</v>
      </c>
      <c r="E65" s="15" t="s">
        <v>4</v>
      </c>
      <c r="F65" s="16">
        <v>6653.6778000000004</v>
      </c>
      <c r="G65" s="25">
        <v>6653.6778000000004</v>
      </c>
      <c r="H65" s="21"/>
    </row>
    <row r="66" spans="1:8" ht="38.25" outlineLevel="4" x14ac:dyDescent="0.25">
      <c r="A66" s="6" t="s">
        <v>1</v>
      </c>
      <c r="B66" s="5" t="s">
        <v>21</v>
      </c>
      <c r="C66" s="6" t="s">
        <v>37</v>
      </c>
      <c r="D66" s="6" t="s">
        <v>41</v>
      </c>
      <c r="E66" s="6" t="s">
        <v>22</v>
      </c>
      <c r="F66" s="11">
        <v>6653.6778000000004</v>
      </c>
      <c r="G66" s="29">
        <v>6653.6778000000004</v>
      </c>
      <c r="H66" s="23"/>
    </row>
    <row r="67" spans="1:8" ht="25.5" outlineLevel="3" x14ac:dyDescent="0.25">
      <c r="A67" s="15" t="s">
        <v>1</v>
      </c>
      <c r="B67" s="14" t="s">
        <v>42</v>
      </c>
      <c r="C67" s="15" t="s">
        <v>37</v>
      </c>
      <c r="D67" s="15" t="s">
        <v>43</v>
      </c>
      <c r="E67" s="15" t="s">
        <v>4</v>
      </c>
      <c r="F67" s="16">
        <v>1490</v>
      </c>
      <c r="G67" s="13"/>
      <c r="H67" s="159">
        <v>1490</v>
      </c>
    </row>
    <row r="68" spans="1:8" ht="38.25" outlineLevel="4" x14ac:dyDescent="0.25">
      <c r="A68" s="6" t="s">
        <v>1</v>
      </c>
      <c r="B68" s="5" t="s">
        <v>21</v>
      </c>
      <c r="C68" s="6" t="s">
        <v>37</v>
      </c>
      <c r="D68" s="6" t="s">
        <v>43</v>
      </c>
      <c r="E68" s="6" t="s">
        <v>22</v>
      </c>
      <c r="F68" s="11">
        <v>1490</v>
      </c>
      <c r="G68" s="13"/>
      <c r="H68" s="165">
        <v>1490</v>
      </c>
    </row>
    <row r="69" spans="1:8" ht="63.75" outlineLevel="3" x14ac:dyDescent="0.25">
      <c r="A69" s="15" t="s">
        <v>1</v>
      </c>
      <c r="B69" s="14" t="s">
        <v>44</v>
      </c>
      <c r="C69" s="15" t="s">
        <v>37</v>
      </c>
      <c r="D69" s="15" t="s">
        <v>45</v>
      </c>
      <c r="E69" s="15" t="s">
        <v>4</v>
      </c>
      <c r="F69" s="16">
        <v>751.79</v>
      </c>
      <c r="G69" s="30">
        <v>751.79</v>
      </c>
      <c r="H69" s="21"/>
    </row>
    <row r="70" spans="1:8" ht="38.25" outlineLevel="4" x14ac:dyDescent="0.25">
      <c r="A70" s="6" t="s">
        <v>1</v>
      </c>
      <c r="B70" s="5" t="s">
        <v>21</v>
      </c>
      <c r="C70" s="6" t="s">
        <v>37</v>
      </c>
      <c r="D70" s="6" t="s">
        <v>45</v>
      </c>
      <c r="E70" s="6" t="s">
        <v>22</v>
      </c>
      <c r="F70" s="11">
        <v>751.79</v>
      </c>
      <c r="G70" s="24">
        <v>751.79</v>
      </c>
      <c r="H70" s="23"/>
    </row>
    <row r="71" spans="1:8" ht="38.25" outlineLevel="3" x14ac:dyDescent="0.25">
      <c r="A71" s="15" t="s">
        <v>1</v>
      </c>
      <c r="B71" s="14" t="s">
        <v>46</v>
      </c>
      <c r="C71" s="15" t="s">
        <v>37</v>
      </c>
      <c r="D71" s="15" t="s">
        <v>47</v>
      </c>
      <c r="E71" s="15" t="s">
        <v>4</v>
      </c>
      <c r="F71" s="16">
        <v>367.80966000000001</v>
      </c>
      <c r="G71" s="25">
        <v>367.80966000000001</v>
      </c>
      <c r="H71" s="21"/>
    </row>
    <row r="72" spans="1:8" ht="38.25" outlineLevel="4" x14ac:dyDescent="0.25">
      <c r="A72" s="6" t="s">
        <v>1</v>
      </c>
      <c r="B72" s="5" t="s">
        <v>21</v>
      </c>
      <c r="C72" s="6" t="s">
        <v>37</v>
      </c>
      <c r="D72" s="6" t="s">
        <v>47</v>
      </c>
      <c r="E72" s="6" t="s">
        <v>22</v>
      </c>
      <c r="F72" s="11">
        <v>367.80966000000001</v>
      </c>
      <c r="G72" s="24">
        <v>367.80966000000001</v>
      </c>
      <c r="H72" s="23"/>
    </row>
    <row r="73" spans="1:8" ht="25.5" outlineLevel="3" x14ac:dyDescent="0.25">
      <c r="A73" s="15" t="s">
        <v>1</v>
      </c>
      <c r="B73" s="14" t="s">
        <v>48</v>
      </c>
      <c r="C73" s="15" t="s">
        <v>37</v>
      </c>
      <c r="D73" s="15" t="s">
        <v>49</v>
      </c>
      <c r="E73" s="15" t="s">
        <v>4</v>
      </c>
      <c r="F73" s="16">
        <v>683.4</v>
      </c>
      <c r="G73" s="25">
        <v>683.4</v>
      </c>
      <c r="H73" s="21"/>
    </row>
    <row r="74" spans="1:8" ht="38.25" outlineLevel="4" x14ac:dyDescent="0.25">
      <c r="A74" s="6" t="s">
        <v>1</v>
      </c>
      <c r="B74" s="5" t="s">
        <v>21</v>
      </c>
      <c r="C74" s="6" t="s">
        <v>37</v>
      </c>
      <c r="D74" s="6" t="s">
        <v>49</v>
      </c>
      <c r="E74" s="6" t="s">
        <v>22</v>
      </c>
      <c r="F74" s="11">
        <v>683.4</v>
      </c>
      <c r="G74" s="24">
        <v>683.4</v>
      </c>
      <c r="H74" s="23"/>
    </row>
    <row r="75" spans="1:8" ht="63.75" outlineLevel="3" x14ac:dyDescent="0.25">
      <c r="A75" s="15" t="s">
        <v>1</v>
      </c>
      <c r="B75" s="14" t="s">
        <v>50</v>
      </c>
      <c r="C75" s="15" t="s">
        <v>37</v>
      </c>
      <c r="D75" s="15" t="s">
        <v>51</v>
      </c>
      <c r="E75" s="15" t="s">
        <v>4</v>
      </c>
      <c r="F75" s="16">
        <v>18443.418600000001</v>
      </c>
      <c r="G75" s="25">
        <v>18443.418600000001</v>
      </c>
      <c r="H75" s="21"/>
    </row>
    <row r="76" spans="1:8" ht="76.5" outlineLevel="4" x14ac:dyDescent="0.25">
      <c r="A76" s="6" t="s">
        <v>1</v>
      </c>
      <c r="B76" s="5" t="s">
        <v>11</v>
      </c>
      <c r="C76" s="6" t="s">
        <v>37</v>
      </c>
      <c r="D76" s="6" t="s">
        <v>51</v>
      </c>
      <c r="E76" s="6" t="s">
        <v>12</v>
      </c>
      <c r="F76" s="11">
        <v>18152.099900000001</v>
      </c>
      <c r="G76" s="24">
        <v>18152.099900000001</v>
      </c>
      <c r="H76" s="23"/>
    </row>
    <row r="77" spans="1:8" ht="38.25" outlineLevel="4" x14ac:dyDescent="0.25">
      <c r="A77" s="6" t="s">
        <v>1</v>
      </c>
      <c r="B77" s="5" t="s">
        <v>21</v>
      </c>
      <c r="C77" s="6" t="s">
        <v>37</v>
      </c>
      <c r="D77" s="6" t="s">
        <v>51</v>
      </c>
      <c r="E77" s="6" t="s">
        <v>22</v>
      </c>
      <c r="F77" s="11">
        <v>291.31869999999998</v>
      </c>
      <c r="G77" s="24">
        <v>291.31869999999998</v>
      </c>
      <c r="H77" s="23"/>
    </row>
    <row r="78" spans="1:8" ht="102" outlineLevel="3" x14ac:dyDescent="0.25">
      <c r="A78" s="15" t="s">
        <v>1</v>
      </c>
      <c r="B78" s="14" t="s">
        <v>52</v>
      </c>
      <c r="C78" s="15" t="s">
        <v>37</v>
      </c>
      <c r="D78" s="15" t="s">
        <v>53</v>
      </c>
      <c r="E78" s="15" t="s">
        <v>4</v>
      </c>
      <c r="F78" s="16">
        <v>20298.8197</v>
      </c>
      <c r="G78" s="25">
        <v>20298.8197</v>
      </c>
      <c r="H78" s="21"/>
    </row>
    <row r="79" spans="1:8" ht="76.5" outlineLevel="4" x14ac:dyDescent="0.25">
      <c r="A79" s="6" t="s">
        <v>1</v>
      </c>
      <c r="B79" s="5" t="s">
        <v>11</v>
      </c>
      <c r="C79" s="6" t="s">
        <v>37</v>
      </c>
      <c r="D79" s="6" t="s">
        <v>53</v>
      </c>
      <c r="E79" s="6" t="s">
        <v>12</v>
      </c>
      <c r="F79" s="11">
        <v>14049</v>
      </c>
      <c r="G79" s="24">
        <v>14049</v>
      </c>
      <c r="H79" s="23"/>
    </row>
    <row r="80" spans="1:8" ht="38.25" outlineLevel="4" x14ac:dyDescent="0.25">
      <c r="A80" s="6" t="s">
        <v>1</v>
      </c>
      <c r="B80" s="5" t="s">
        <v>21</v>
      </c>
      <c r="C80" s="6" t="s">
        <v>37</v>
      </c>
      <c r="D80" s="6" t="s">
        <v>53</v>
      </c>
      <c r="E80" s="6" t="s">
        <v>22</v>
      </c>
      <c r="F80" s="11">
        <v>6233.8197</v>
      </c>
      <c r="G80" s="24">
        <v>6233.8197</v>
      </c>
      <c r="H80" s="23"/>
    </row>
    <row r="81" spans="1:8" outlineLevel="4" x14ac:dyDescent="0.25">
      <c r="A81" s="6" t="s">
        <v>1</v>
      </c>
      <c r="B81" s="5" t="s">
        <v>23</v>
      </c>
      <c r="C81" s="6" t="s">
        <v>37</v>
      </c>
      <c r="D81" s="6" t="s">
        <v>53</v>
      </c>
      <c r="E81" s="6" t="s">
        <v>24</v>
      </c>
      <c r="F81" s="11">
        <v>16</v>
      </c>
      <c r="G81" s="24">
        <v>16</v>
      </c>
      <c r="H81" s="23"/>
    </row>
    <row r="82" spans="1:8" ht="51" outlineLevel="3" x14ac:dyDescent="0.25">
      <c r="A82" s="15" t="s">
        <v>1</v>
      </c>
      <c r="B82" s="14" t="s">
        <v>54</v>
      </c>
      <c r="C82" s="15" t="s">
        <v>37</v>
      </c>
      <c r="D82" s="15" t="s">
        <v>55</v>
      </c>
      <c r="E82" s="15" t="s">
        <v>4</v>
      </c>
      <c r="F82" s="16">
        <v>3398.1916099999999</v>
      </c>
      <c r="G82" s="25">
        <v>3398.1916099999999</v>
      </c>
      <c r="H82" s="21"/>
    </row>
    <row r="83" spans="1:8" ht="76.5" outlineLevel="4" x14ac:dyDescent="0.25">
      <c r="A83" s="6" t="s">
        <v>1</v>
      </c>
      <c r="B83" s="5" t="s">
        <v>11</v>
      </c>
      <c r="C83" s="6" t="s">
        <v>37</v>
      </c>
      <c r="D83" s="6" t="s">
        <v>55</v>
      </c>
      <c r="E83" s="6" t="s">
        <v>12</v>
      </c>
      <c r="F83" s="11">
        <v>2658.99161</v>
      </c>
      <c r="G83" s="24">
        <v>2658.99161</v>
      </c>
      <c r="H83" s="23"/>
    </row>
    <row r="84" spans="1:8" ht="38.25" outlineLevel="4" x14ac:dyDescent="0.25">
      <c r="A84" s="6" t="s">
        <v>1</v>
      </c>
      <c r="B84" s="5" t="s">
        <v>21</v>
      </c>
      <c r="C84" s="6" t="s">
        <v>37</v>
      </c>
      <c r="D84" s="6" t="s">
        <v>55</v>
      </c>
      <c r="E84" s="6" t="s">
        <v>22</v>
      </c>
      <c r="F84" s="11">
        <v>660.2</v>
      </c>
      <c r="G84" s="24">
        <v>660.2</v>
      </c>
      <c r="H84" s="23"/>
    </row>
    <row r="85" spans="1:8" outlineLevel="4" x14ac:dyDescent="0.25">
      <c r="A85" s="6" t="s">
        <v>1</v>
      </c>
      <c r="B85" s="5" t="s">
        <v>23</v>
      </c>
      <c r="C85" s="6" t="s">
        <v>37</v>
      </c>
      <c r="D85" s="6" t="s">
        <v>55</v>
      </c>
      <c r="E85" s="6" t="s">
        <v>24</v>
      </c>
      <c r="F85" s="11">
        <v>79</v>
      </c>
      <c r="G85" s="24">
        <v>79</v>
      </c>
      <c r="H85" s="23"/>
    </row>
    <row r="86" spans="1:8" ht="63.75" outlineLevel="3" x14ac:dyDescent="0.25">
      <c r="A86" s="15" t="s">
        <v>1</v>
      </c>
      <c r="B86" s="14" t="s">
        <v>56</v>
      </c>
      <c r="C86" s="15" t="s">
        <v>37</v>
      </c>
      <c r="D86" s="15" t="s">
        <v>57</v>
      </c>
      <c r="E86" s="15" t="s">
        <v>4</v>
      </c>
      <c r="F86" s="16">
        <v>706.47</v>
      </c>
      <c r="G86" s="25">
        <v>706.47</v>
      </c>
      <c r="H86" s="21"/>
    </row>
    <row r="87" spans="1:8" ht="38.25" outlineLevel="4" x14ac:dyDescent="0.25">
      <c r="A87" s="6" t="s">
        <v>1</v>
      </c>
      <c r="B87" s="5" t="s">
        <v>21</v>
      </c>
      <c r="C87" s="6" t="s">
        <v>37</v>
      </c>
      <c r="D87" s="6" t="s">
        <v>57</v>
      </c>
      <c r="E87" s="6" t="s">
        <v>22</v>
      </c>
      <c r="F87" s="11">
        <v>706.47</v>
      </c>
      <c r="G87" s="24">
        <v>706.47</v>
      </c>
      <c r="H87" s="23"/>
    </row>
    <row r="88" spans="1:8" outlineLevel="3" x14ac:dyDescent="0.25">
      <c r="A88" s="15" t="s">
        <v>1</v>
      </c>
      <c r="B88" s="14" t="s">
        <v>58</v>
      </c>
      <c r="C88" s="15" t="s">
        <v>37</v>
      </c>
      <c r="D88" s="15" t="s">
        <v>59</v>
      </c>
      <c r="E88" s="15" t="s">
        <v>4</v>
      </c>
      <c r="F88" s="16">
        <v>5069.01829</v>
      </c>
      <c r="G88" s="25">
        <v>5069.01829</v>
      </c>
      <c r="H88" s="21"/>
    </row>
    <row r="89" spans="1:8" ht="38.25" outlineLevel="4" x14ac:dyDescent="0.25">
      <c r="A89" s="6" t="s">
        <v>1</v>
      </c>
      <c r="B89" s="5" t="s">
        <v>21</v>
      </c>
      <c r="C89" s="6" t="s">
        <v>37</v>
      </c>
      <c r="D89" s="6" t="s">
        <v>59</v>
      </c>
      <c r="E89" s="6" t="s">
        <v>22</v>
      </c>
      <c r="F89" s="11">
        <v>822.75639000000001</v>
      </c>
      <c r="G89" s="24">
        <v>822.75639000000001</v>
      </c>
      <c r="H89" s="23"/>
    </row>
    <row r="90" spans="1:8" outlineLevel="4" x14ac:dyDescent="0.25">
      <c r="A90" s="6" t="s">
        <v>1</v>
      </c>
      <c r="B90" s="5" t="s">
        <v>23</v>
      </c>
      <c r="C90" s="6" t="s">
        <v>37</v>
      </c>
      <c r="D90" s="6" t="s">
        <v>59</v>
      </c>
      <c r="E90" s="6" t="s">
        <v>24</v>
      </c>
      <c r="F90" s="11">
        <v>4246.2619000000004</v>
      </c>
      <c r="G90" s="24">
        <v>4246.2619000000004</v>
      </c>
      <c r="H90" s="23"/>
    </row>
    <row r="91" spans="1:8" ht="25.5" outlineLevel="3" x14ac:dyDescent="0.25">
      <c r="A91" s="15" t="s">
        <v>1</v>
      </c>
      <c r="B91" s="14" t="s">
        <v>25</v>
      </c>
      <c r="C91" s="15" t="s">
        <v>37</v>
      </c>
      <c r="D91" s="15" t="s">
        <v>26</v>
      </c>
      <c r="E91" s="15" t="s">
        <v>4</v>
      </c>
      <c r="F91" s="16">
        <v>622.53106000000002</v>
      </c>
      <c r="G91" s="25">
        <v>622.53106000000002</v>
      </c>
      <c r="H91" s="21"/>
    </row>
    <row r="92" spans="1:8" ht="38.25" outlineLevel="4" x14ac:dyDescent="0.25">
      <c r="A92" s="6" t="s">
        <v>1</v>
      </c>
      <c r="B92" s="5" t="s">
        <v>21</v>
      </c>
      <c r="C92" s="6" t="s">
        <v>37</v>
      </c>
      <c r="D92" s="6" t="s">
        <v>26</v>
      </c>
      <c r="E92" s="6" t="s">
        <v>22</v>
      </c>
      <c r="F92" s="11">
        <v>313</v>
      </c>
      <c r="G92" s="24">
        <v>313</v>
      </c>
      <c r="H92" s="23"/>
    </row>
    <row r="93" spans="1:8" outlineLevel="4" x14ac:dyDescent="0.25">
      <c r="A93" s="6" t="s">
        <v>1</v>
      </c>
      <c r="B93" s="5" t="s">
        <v>23</v>
      </c>
      <c r="C93" s="6" t="s">
        <v>37</v>
      </c>
      <c r="D93" s="6" t="s">
        <v>26</v>
      </c>
      <c r="E93" s="6" t="s">
        <v>24</v>
      </c>
      <c r="F93" s="11">
        <v>309.53106000000002</v>
      </c>
      <c r="G93" s="24">
        <v>309.53106000000002</v>
      </c>
      <c r="H93" s="23"/>
    </row>
    <row r="94" spans="1:8" ht="51" outlineLevel="3" x14ac:dyDescent="0.25">
      <c r="A94" s="15" t="s">
        <v>1</v>
      </c>
      <c r="B94" s="14" t="s">
        <v>60</v>
      </c>
      <c r="C94" s="15" t="s">
        <v>37</v>
      </c>
      <c r="D94" s="15" t="s">
        <v>61</v>
      </c>
      <c r="E94" s="15" t="s">
        <v>4</v>
      </c>
      <c r="F94" s="16">
        <v>1351.3224</v>
      </c>
      <c r="G94" s="25">
        <v>1351.3224</v>
      </c>
      <c r="H94" s="21"/>
    </row>
    <row r="95" spans="1:8" ht="38.25" outlineLevel="4" x14ac:dyDescent="0.25">
      <c r="A95" s="6" t="s">
        <v>1</v>
      </c>
      <c r="B95" s="5" t="s">
        <v>21</v>
      </c>
      <c r="C95" s="6" t="s">
        <v>37</v>
      </c>
      <c r="D95" s="6" t="s">
        <v>61</v>
      </c>
      <c r="E95" s="6" t="s">
        <v>22</v>
      </c>
      <c r="F95" s="11">
        <v>1351.3224</v>
      </c>
      <c r="G95" s="24">
        <v>1351.3224</v>
      </c>
      <c r="H95" s="23"/>
    </row>
    <row r="96" spans="1:8" ht="38.25" outlineLevel="1" x14ac:dyDescent="0.25">
      <c r="A96" s="15" t="s">
        <v>1</v>
      </c>
      <c r="B96" s="14" t="s">
        <v>62</v>
      </c>
      <c r="C96" s="15" t="s">
        <v>63</v>
      </c>
      <c r="D96" s="15" t="s">
        <v>3</v>
      </c>
      <c r="E96" s="15" t="s">
        <v>4</v>
      </c>
      <c r="F96" s="16">
        <v>18071.406999999999</v>
      </c>
      <c r="G96" s="26">
        <v>15394.406999999999</v>
      </c>
      <c r="H96" s="172">
        <v>2677</v>
      </c>
    </row>
    <row r="97" spans="1:8" outlineLevel="2" x14ac:dyDescent="0.25">
      <c r="A97" s="15" t="s">
        <v>1</v>
      </c>
      <c r="B97" s="14" t="s">
        <v>64</v>
      </c>
      <c r="C97" s="15" t="s">
        <v>65</v>
      </c>
      <c r="D97" s="15" t="s">
        <v>3</v>
      </c>
      <c r="E97" s="15" t="s">
        <v>4</v>
      </c>
      <c r="F97" s="16">
        <v>2677</v>
      </c>
      <c r="G97" s="17"/>
      <c r="H97" s="159">
        <v>2677</v>
      </c>
    </row>
    <row r="98" spans="1:8" ht="51" outlineLevel="3" x14ac:dyDescent="0.25">
      <c r="A98" s="15" t="s">
        <v>1</v>
      </c>
      <c r="B98" s="14" t="s">
        <v>66</v>
      </c>
      <c r="C98" s="15" t="s">
        <v>65</v>
      </c>
      <c r="D98" s="15" t="s">
        <v>67</v>
      </c>
      <c r="E98" s="15" t="s">
        <v>4</v>
      </c>
      <c r="F98" s="16">
        <v>2677</v>
      </c>
      <c r="G98" s="17"/>
      <c r="H98" s="159">
        <v>2677</v>
      </c>
    </row>
    <row r="99" spans="1:8" ht="76.5" outlineLevel="4" x14ac:dyDescent="0.25">
      <c r="A99" s="6" t="s">
        <v>1</v>
      </c>
      <c r="B99" s="5" t="s">
        <v>11</v>
      </c>
      <c r="C99" s="6" t="s">
        <v>65</v>
      </c>
      <c r="D99" s="6" t="s">
        <v>67</v>
      </c>
      <c r="E99" s="6" t="s">
        <v>12</v>
      </c>
      <c r="F99" s="11">
        <v>2190.5351099999998</v>
      </c>
      <c r="G99" s="12"/>
      <c r="H99" s="165">
        <v>2190.5351099999998</v>
      </c>
    </row>
    <row r="100" spans="1:8" ht="38.25" outlineLevel="4" x14ac:dyDescent="0.25">
      <c r="A100" s="6" t="s">
        <v>1</v>
      </c>
      <c r="B100" s="5" t="s">
        <v>21</v>
      </c>
      <c r="C100" s="6" t="s">
        <v>65</v>
      </c>
      <c r="D100" s="6" t="s">
        <v>67</v>
      </c>
      <c r="E100" s="6" t="s">
        <v>22</v>
      </c>
      <c r="F100" s="11">
        <v>486.46489000000003</v>
      </c>
      <c r="G100" s="12"/>
      <c r="H100" s="165">
        <v>486.46489000000003</v>
      </c>
    </row>
    <row r="101" spans="1:8" ht="51" outlineLevel="2" x14ac:dyDescent="0.25">
      <c r="A101" s="15" t="s">
        <v>1</v>
      </c>
      <c r="B101" s="14" t="s">
        <v>68</v>
      </c>
      <c r="C101" s="15" t="s">
        <v>69</v>
      </c>
      <c r="D101" s="15" t="s">
        <v>3</v>
      </c>
      <c r="E101" s="15" t="s">
        <v>4</v>
      </c>
      <c r="F101" s="16">
        <v>15212.607</v>
      </c>
      <c r="G101" s="25">
        <v>15212.607</v>
      </c>
      <c r="H101" s="21"/>
    </row>
    <row r="102" spans="1:8" ht="51" outlineLevel="3" x14ac:dyDescent="0.25">
      <c r="A102" s="15" t="s">
        <v>1</v>
      </c>
      <c r="B102" s="14" t="s">
        <v>70</v>
      </c>
      <c r="C102" s="15" t="s">
        <v>69</v>
      </c>
      <c r="D102" s="15" t="s">
        <v>71</v>
      </c>
      <c r="E102" s="15" t="s">
        <v>4</v>
      </c>
      <c r="F102" s="16">
        <v>53</v>
      </c>
      <c r="G102" s="25">
        <v>53</v>
      </c>
      <c r="H102" s="21"/>
    </row>
    <row r="103" spans="1:8" ht="38.25" outlineLevel="4" x14ac:dyDescent="0.25">
      <c r="A103" s="6" t="s">
        <v>1</v>
      </c>
      <c r="B103" s="5" t="s">
        <v>21</v>
      </c>
      <c r="C103" s="6" t="s">
        <v>69</v>
      </c>
      <c r="D103" s="6" t="s">
        <v>71</v>
      </c>
      <c r="E103" s="6" t="s">
        <v>22</v>
      </c>
      <c r="F103" s="11">
        <v>53</v>
      </c>
      <c r="G103" s="24">
        <v>53</v>
      </c>
      <c r="H103" s="23"/>
    </row>
    <row r="104" spans="1:8" ht="63.75" outlineLevel="3" x14ac:dyDescent="0.25">
      <c r="A104" s="15" t="s">
        <v>1</v>
      </c>
      <c r="B104" s="14" t="s">
        <v>72</v>
      </c>
      <c r="C104" s="15" t="s">
        <v>69</v>
      </c>
      <c r="D104" s="15" t="s">
        <v>73</v>
      </c>
      <c r="E104" s="15" t="s">
        <v>4</v>
      </c>
      <c r="F104" s="16">
        <v>52</v>
      </c>
      <c r="G104" s="25">
        <v>52</v>
      </c>
      <c r="H104" s="21"/>
    </row>
    <row r="105" spans="1:8" ht="38.25" outlineLevel="4" x14ac:dyDescent="0.25">
      <c r="A105" s="6" t="s">
        <v>1</v>
      </c>
      <c r="B105" s="5" t="s">
        <v>74</v>
      </c>
      <c r="C105" s="6" t="s">
        <v>69</v>
      </c>
      <c r="D105" s="6" t="s">
        <v>73</v>
      </c>
      <c r="E105" s="6" t="s">
        <v>75</v>
      </c>
      <c r="F105" s="11">
        <v>52</v>
      </c>
      <c r="G105" s="24">
        <v>52</v>
      </c>
      <c r="H105" s="23"/>
    </row>
    <row r="106" spans="1:8" ht="51" outlineLevel="3" x14ac:dyDescent="0.25">
      <c r="A106" s="15" t="s">
        <v>1</v>
      </c>
      <c r="B106" s="14" t="s">
        <v>76</v>
      </c>
      <c r="C106" s="15" t="s">
        <v>69</v>
      </c>
      <c r="D106" s="15" t="s">
        <v>77</v>
      </c>
      <c r="E106" s="15" t="s">
        <v>4</v>
      </c>
      <c r="F106" s="16">
        <v>90</v>
      </c>
      <c r="G106" s="25">
        <v>90</v>
      </c>
      <c r="H106" s="21"/>
    </row>
    <row r="107" spans="1:8" ht="38.25" outlineLevel="4" x14ac:dyDescent="0.25">
      <c r="A107" s="6" t="s">
        <v>1</v>
      </c>
      <c r="B107" s="5" t="s">
        <v>21</v>
      </c>
      <c r="C107" s="6" t="s">
        <v>69</v>
      </c>
      <c r="D107" s="6" t="s">
        <v>77</v>
      </c>
      <c r="E107" s="6" t="s">
        <v>22</v>
      </c>
      <c r="F107" s="11">
        <v>90</v>
      </c>
      <c r="G107" s="24">
        <v>90</v>
      </c>
      <c r="H107" s="23"/>
    </row>
    <row r="108" spans="1:8" ht="76.5" outlineLevel="3" x14ac:dyDescent="0.25">
      <c r="A108" s="15" t="s">
        <v>1</v>
      </c>
      <c r="B108" s="14" t="s">
        <v>78</v>
      </c>
      <c r="C108" s="15" t="s">
        <v>69</v>
      </c>
      <c r="D108" s="15" t="s">
        <v>79</v>
      </c>
      <c r="E108" s="15" t="s">
        <v>4</v>
      </c>
      <c r="F108" s="16">
        <v>14967.105</v>
      </c>
      <c r="G108" s="25">
        <v>14967.105</v>
      </c>
      <c r="H108" s="21"/>
    </row>
    <row r="109" spans="1:8" ht="76.5" outlineLevel="4" x14ac:dyDescent="0.25">
      <c r="A109" s="6" t="s">
        <v>1</v>
      </c>
      <c r="B109" s="5" t="s">
        <v>11</v>
      </c>
      <c r="C109" s="6" t="s">
        <v>69</v>
      </c>
      <c r="D109" s="6" t="s">
        <v>79</v>
      </c>
      <c r="E109" s="6" t="s">
        <v>12</v>
      </c>
      <c r="F109" s="11">
        <v>11590.51935</v>
      </c>
      <c r="G109" s="24">
        <v>11590.51935</v>
      </c>
      <c r="H109" s="23"/>
    </row>
    <row r="110" spans="1:8" ht="38.25" outlineLevel="4" x14ac:dyDescent="0.25">
      <c r="A110" s="6" t="s">
        <v>1</v>
      </c>
      <c r="B110" s="5" t="s">
        <v>21</v>
      </c>
      <c r="C110" s="6" t="s">
        <v>69</v>
      </c>
      <c r="D110" s="6" t="s">
        <v>79</v>
      </c>
      <c r="E110" s="6" t="s">
        <v>22</v>
      </c>
      <c r="F110" s="11">
        <v>3238.7856499999998</v>
      </c>
      <c r="G110" s="24">
        <v>3238.7856499999998</v>
      </c>
      <c r="H110" s="23"/>
    </row>
    <row r="111" spans="1:8" outlineLevel="4" x14ac:dyDescent="0.25">
      <c r="A111" s="6" t="s">
        <v>1</v>
      </c>
      <c r="B111" s="5" t="s">
        <v>23</v>
      </c>
      <c r="C111" s="6" t="s">
        <v>69</v>
      </c>
      <c r="D111" s="6" t="s">
        <v>79</v>
      </c>
      <c r="E111" s="6" t="s">
        <v>24</v>
      </c>
      <c r="F111" s="11">
        <v>137.80000000000001</v>
      </c>
      <c r="G111" s="24">
        <v>137.80000000000001</v>
      </c>
      <c r="H111" s="23"/>
    </row>
    <row r="112" spans="1:8" ht="25.5" outlineLevel="3" x14ac:dyDescent="0.25">
      <c r="A112" s="15" t="s">
        <v>1</v>
      </c>
      <c r="B112" s="14" t="s">
        <v>25</v>
      </c>
      <c r="C112" s="15" t="s">
        <v>69</v>
      </c>
      <c r="D112" s="15" t="s">
        <v>26</v>
      </c>
      <c r="E112" s="15" t="s">
        <v>4</v>
      </c>
      <c r="F112" s="16">
        <v>50.502000000000002</v>
      </c>
      <c r="G112" s="25">
        <v>50.502000000000002</v>
      </c>
      <c r="H112" s="21"/>
    </row>
    <row r="113" spans="1:8" ht="38.25" outlineLevel="4" x14ac:dyDescent="0.25">
      <c r="A113" s="6" t="s">
        <v>1</v>
      </c>
      <c r="B113" s="5" t="s">
        <v>21</v>
      </c>
      <c r="C113" s="6" t="s">
        <v>69</v>
      </c>
      <c r="D113" s="6" t="s">
        <v>26</v>
      </c>
      <c r="E113" s="6" t="s">
        <v>22</v>
      </c>
      <c r="F113" s="11">
        <v>50.502000000000002</v>
      </c>
      <c r="G113" s="24">
        <v>50.502000000000002</v>
      </c>
      <c r="H113" s="23"/>
    </row>
    <row r="114" spans="1:8" ht="38.25" outlineLevel="2" x14ac:dyDescent="0.25">
      <c r="A114" s="15" t="s">
        <v>1</v>
      </c>
      <c r="B114" s="14" t="s">
        <v>80</v>
      </c>
      <c r="C114" s="15" t="s">
        <v>81</v>
      </c>
      <c r="D114" s="15" t="s">
        <v>3</v>
      </c>
      <c r="E114" s="15" t="s">
        <v>4</v>
      </c>
      <c r="F114" s="16">
        <v>181.8</v>
      </c>
      <c r="G114" s="25">
        <v>181.8</v>
      </c>
      <c r="H114" s="21"/>
    </row>
    <row r="115" spans="1:8" ht="51" outlineLevel="3" x14ac:dyDescent="0.25">
      <c r="A115" s="15" t="s">
        <v>1</v>
      </c>
      <c r="B115" s="14" t="s">
        <v>82</v>
      </c>
      <c r="C115" s="15" t="s">
        <v>81</v>
      </c>
      <c r="D115" s="15" t="s">
        <v>83</v>
      </c>
      <c r="E115" s="15" t="s">
        <v>4</v>
      </c>
      <c r="F115" s="16">
        <v>16</v>
      </c>
      <c r="G115" s="25">
        <v>16</v>
      </c>
      <c r="H115" s="21"/>
    </row>
    <row r="116" spans="1:8" ht="38.25" outlineLevel="4" x14ac:dyDescent="0.25">
      <c r="A116" s="6" t="s">
        <v>1</v>
      </c>
      <c r="B116" s="5" t="s">
        <v>21</v>
      </c>
      <c r="C116" s="6" t="s">
        <v>81</v>
      </c>
      <c r="D116" s="6" t="s">
        <v>83</v>
      </c>
      <c r="E116" s="6" t="s">
        <v>22</v>
      </c>
      <c r="F116" s="11">
        <v>16</v>
      </c>
      <c r="G116" s="24">
        <v>16</v>
      </c>
      <c r="H116" s="23"/>
    </row>
    <row r="117" spans="1:8" ht="25.5" outlineLevel="3" x14ac:dyDescent="0.25">
      <c r="A117" s="15" t="s">
        <v>1</v>
      </c>
      <c r="B117" s="14" t="s">
        <v>84</v>
      </c>
      <c r="C117" s="15" t="s">
        <v>81</v>
      </c>
      <c r="D117" s="15" t="s">
        <v>85</v>
      </c>
      <c r="E117" s="15" t="s">
        <v>4</v>
      </c>
      <c r="F117" s="16">
        <v>154.80000000000001</v>
      </c>
      <c r="G117" s="25">
        <v>154.80000000000001</v>
      </c>
      <c r="H117" s="21"/>
    </row>
    <row r="118" spans="1:8" ht="25.5" outlineLevel="4" x14ac:dyDescent="0.25">
      <c r="A118" s="6" t="s">
        <v>1</v>
      </c>
      <c r="B118" s="5" t="s">
        <v>86</v>
      </c>
      <c r="C118" s="6" t="s">
        <v>81</v>
      </c>
      <c r="D118" s="6" t="s">
        <v>85</v>
      </c>
      <c r="E118" s="6" t="s">
        <v>87</v>
      </c>
      <c r="F118" s="11">
        <v>154.80000000000001</v>
      </c>
      <c r="G118" s="24">
        <v>154.80000000000001</v>
      </c>
      <c r="H118" s="23"/>
    </row>
    <row r="119" spans="1:8" ht="51" outlineLevel="3" x14ac:dyDescent="0.25">
      <c r="A119" s="15" t="s">
        <v>1</v>
      </c>
      <c r="B119" s="14" t="s">
        <v>88</v>
      </c>
      <c r="C119" s="15" t="s">
        <v>81</v>
      </c>
      <c r="D119" s="15" t="s">
        <v>89</v>
      </c>
      <c r="E119" s="15" t="s">
        <v>4</v>
      </c>
      <c r="F119" s="16">
        <v>8</v>
      </c>
      <c r="G119" s="25">
        <v>8</v>
      </c>
      <c r="H119" s="21"/>
    </row>
    <row r="120" spans="1:8" ht="38.25" outlineLevel="4" x14ac:dyDescent="0.25">
      <c r="A120" s="6" t="s">
        <v>1</v>
      </c>
      <c r="B120" s="5" t="s">
        <v>21</v>
      </c>
      <c r="C120" s="6" t="s">
        <v>81</v>
      </c>
      <c r="D120" s="6" t="s">
        <v>89</v>
      </c>
      <c r="E120" s="6" t="s">
        <v>22</v>
      </c>
      <c r="F120" s="11">
        <v>8</v>
      </c>
      <c r="G120" s="24">
        <v>8</v>
      </c>
      <c r="H120" s="23"/>
    </row>
    <row r="121" spans="1:8" ht="38.25" outlineLevel="3" x14ac:dyDescent="0.25">
      <c r="A121" s="15" t="s">
        <v>1</v>
      </c>
      <c r="B121" s="14" t="s">
        <v>90</v>
      </c>
      <c r="C121" s="15" t="s">
        <v>81</v>
      </c>
      <c r="D121" s="15" t="s">
        <v>91</v>
      </c>
      <c r="E121" s="15" t="s">
        <v>4</v>
      </c>
      <c r="F121" s="16">
        <v>3</v>
      </c>
      <c r="G121" s="25">
        <v>3</v>
      </c>
      <c r="H121" s="21"/>
    </row>
    <row r="122" spans="1:8" ht="38.25" outlineLevel="4" x14ac:dyDescent="0.25">
      <c r="A122" s="6" t="s">
        <v>1</v>
      </c>
      <c r="B122" s="5" t="s">
        <v>21</v>
      </c>
      <c r="C122" s="6" t="s">
        <v>81</v>
      </c>
      <c r="D122" s="6" t="s">
        <v>91</v>
      </c>
      <c r="E122" s="6" t="s">
        <v>22</v>
      </c>
      <c r="F122" s="11">
        <v>3</v>
      </c>
      <c r="G122" s="24">
        <v>3</v>
      </c>
      <c r="H122" s="23"/>
    </row>
    <row r="123" spans="1:8" outlineLevel="1" x14ac:dyDescent="0.25">
      <c r="A123" s="15" t="s">
        <v>1</v>
      </c>
      <c r="B123" s="14" t="s">
        <v>92</v>
      </c>
      <c r="C123" s="15" t="s">
        <v>93</v>
      </c>
      <c r="D123" s="15" t="s">
        <v>3</v>
      </c>
      <c r="E123" s="15" t="s">
        <v>4</v>
      </c>
      <c r="F123" s="16">
        <f>156072.13622+16800</f>
        <v>172872.13621999999</v>
      </c>
      <c r="G123" s="28">
        <v>63667.1005</v>
      </c>
      <c r="H123" s="173">
        <f>92405+16800</f>
        <v>109205</v>
      </c>
    </row>
    <row r="124" spans="1:8" ht="25.5" outlineLevel="2" x14ac:dyDescent="0.25">
      <c r="A124" s="15" t="s">
        <v>1</v>
      </c>
      <c r="B124" s="14" t="s">
        <v>94</v>
      </c>
      <c r="C124" s="15" t="s">
        <v>95</v>
      </c>
      <c r="D124" s="15" t="s">
        <v>3</v>
      </c>
      <c r="E124" s="15" t="s">
        <v>4</v>
      </c>
      <c r="F124" s="16">
        <f>2899.2186+16800</f>
        <v>19699.2186</v>
      </c>
      <c r="G124" s="25">
        <v>2899.2186000000002</v>
      </c>
      <c r="H124" s="193">
        <v>16800</v>
      </c>
    </row>
    <row r="125" spans="1:8" ht="76.5" outlineLevel="3" x14ac:dyDescent="0.25">
      <c r="A125" s="15" t="s">
        <v>1</v>
      </c>
      <c r="B125" s="14" t="s">
        <v>96</v>
      </c>
      <c r="C125" s="15" t="s">
        <v>95</v>
      </c>
      <c r="D125" s="15" t="s">
        <v>97</v>
      </c>
      <c r="E125" s="15" t="s">
        <v>4</v>
      </c>
      <c r="F125" s="16">
        <v>1150.2546</v>
      </c>
      <c r="G125" s="25">
        <v>1150.2546</v>
      </c>
      <c r="H125" s="21"/>
    </row>
    <row r="126" spans="1:8" ht="38.25" outlineLevel="4" x14ac:dyDescent="0.25">
      <c r="A126" s="6" t="s">
        <v>1</v>
      </c>
      <c r="B126" s="5" t="s">
        <v>21</v>
      </c>
      <c r="C126" s="6" t="s">
        <v>95</v>
      </c>
      <c r="D126" s="6" t="s">
        <v>97</v>
      </c>
      <c r="E126" s="6" t="s">
        <v>22</v>
      </c>
      <c r="F126" s="11">
        <v>1150.2546</v>
      </c>
      <c r="G126" s="24">
        <v>1150.2546</v>
      </c>
      <c r="H126" s="23"/>
    </row>
    <row r="127" spans="1:8" ht="38.25" outlineLevel="4" x14ac:dyDescent="0.25">
      <c r="A127" s="139" t="s">
        <v>1</v>
      </c>
      <c r="B127" s="189" t="s">
        <v>521</v>
      </c>
      <c r="C127" s="139" t="s">
        <v>95</v>
      </c>
      <c r="D127" s="190" t="s">
        <v>522</v>
      </c>
      <c r="E127" s="139" t="s">
        <v>4</v>
      </c>
      <c r="F127" s="192">
        <v>16800</v>
      </c>
      <c r="G127" s="174"/>
      <c r="H127" s="193">
        <v>16800</v>
      </c>
    </row>
    <row r="128" spans="1:8" ht="38.25" outlineLevel="4" x14ac:dyDescent="0.25">
      <c r="A128" s="136" t="s">
        <v>1</v>
      </c>
      <c r="B128" s="135" t="s">
        <v>21</v>
      </c>
      <c r="C128" s="136" t="s">
        <v>95</v>
      </c>
      <c r="D128" s="191" t="s">
        <v>522</v>
      </c>
      <c r="E128" s="136" t="s">
        <v>22</v>
      </c>
      <c r="F128" s="174">
        <v>16800</v>
      </c>
      <c r="G128" s="174"/>
      <c r="H128" s="163">
        <v>16800</v>
      </c>
    </row>
    <row r="129" spans="1:8" ht="25.5" outlineLevel="3" x14ac:dyDescent="0.25">
      <c r="A129" s="15" t="s">
        <v>1</v>
      </c>
      <c r="B129" s="14" t="s">
        <v>25</v>
      </c>
      <c r="C129" s="15" t="s">
        <v>95</v>
      </c>
      <c r="D129" s="15" t="s">
        <v>26</v>
      </c>
      <c r="E129" s="15" t="s">
        <v>4</v>
      </c>
      <c r="F129" s="16">
        <v>1748.9639999999999</v>
      </c>
      <c r="G129" s="25">
        <v>1748.9639999999999</v>
      </c>
      <c r="H129" s="21"/>
    </row>
    <row r="130" spans="1:8" ht="38.25" outlineLevel="4" x14ac:dyDescent="0.25">
      <c r="A130" s="6" t="s">
        <v>1</v>
      </c>
      <c r="B130" s="5" t="s">
        <v>21</v>
      </c>
      <c r="C130" s="6" t="s">
        <v>95</v>
      </c>
      <c r="D130" s="6" t="s">
        <v>26</v>
      </c>
      <c r="E130" s="6" t="s">
        <v>22</v>
      </c>
      <c r="F130" s="11">
        <v>1748.9639999999999</v>
      </c>
      <c r="G130" s="24">
        <v>1748.9639999999999</v>
      </c>
      <c r="H130" s="23"/>
    </row>
    <row r="131" spans="1:8" outlineLevel="2" x14ac:dyDescent="0.25">
      <c r="A131" s="15" t="s">
        <v>1</v>
      </c>
      <c r="B131" s="14" t="s">
        <v>98</v>
      </c>
      <c r="C131" s="15" t="s">
        <v>99</v>
      </c>
      <c r="D131" s="15" t="s">
        <v>3</v>
      </c>
      <c r="E131" s="15" t="s">
        <v>4</v>
      </c>
      <c r="F131" s="16">
        <v>632.59475999999995</v>
      </c>
      <c r="G131" s="25">
        <v>632.59475999999995</v>
      </c>
      <c r="H131" s="21"/>
    </row>
    <row r="132" spans="1:8" ht="51" outlineLevel="3" x14ac:dyDescent="0.25">
      <c r="A132" s="15" t="s">
        <v>1</v>
      </c>
      <c r="B132" s="14" t="s">
        <v>100</v>
      </c>
      <c r="C132" s="15" t="s">
        <v>99</v>
      </c>
      <c r="D132" s="15" t="s">
        <v>101</v>
      </c>
      <c r="E132" s="15" t="s">
        <v>4</v>
      </c>
      <c r="F132" s="16">
        <v>632.59475999999995</v>
      </c>
      <c r="G132" s="25">
        <v>632.59475999999995</v>
      </c>
      <c r="H132" s="21"/>
    </row>
    <row r="133" spans="1:8" ht="38.25" outlineLevel="4" x14ac:dyDescent="0.25">
      <c r="A133" s="6" t="s">
        <v>1</v>
      </c>
      <c r="B133" s="5" t="s">
        <v>21</v>
      </c>
      <c r="C133" s="6" t="s">
        <v>99</v>
      </c>
      <c r="D133" s="6" t="s">
        <v>101</v>
      </c>
      <c r="E133" s="6" t="s">
        <v>22</v>
      </c>
      <c r="F133" s="11">
        <v>632.59475999999995</v>
      </c>
      <c r="G133" s="24">
        <v>632.59475999999995</v>
      </c>
      <c r="H133" s="23"/>
    </row>
    <row r="134" spans="1:8" outlineLevel="2" x14ac:dyDescent="0.25">
      <c r="A134" s="15" t="s">
        <v>1</v>
      </c>
      <c r="B134" s="14" t="s">
        <v>102</v>
      </c>
      <c r="C134" s="15" t="s">
        <v>103</v>
      </c>
      <c r="D134" s="15" t="s">
        <v>3</v>
      </c>
      <c r="E134" s="15" t="s">
        <v>4</v>
      </c>
      <c r="F134" s="16">
        <v>1396.0717400000001</v>
      </c>
      <c r="G134" s="25">
        <v>1396.0717400000001</v>
      </c>
      <c r="H134" s="21"/>
    </row>
    <row r="135" spans="1:8" ht="102" outlineLevel="3" x14ac:dyDescent="0.25">
      <c r="A135" s="15" t="s">
        <v>1</v>
      </c>
      <c r="B135" s="14" t="s">
        <v>104</v>
      </c>
      <c r="C135" s="15" t="s">
        <v>103</v>
      </c>
      <c r="D135" s="15" t="s">
        <v>105</v>
      </c>
      <c r="E135" s="15" t="s">
        <v>4</v>
      </c>
      <c r="F135" s="16">
        <v>1395.9715200000001</v>
      </c>
      <c r="G135" s="25">
        <v>1395.9715200000001</v>
      </c>
      <c r="H135" s="21"/>
    </row>
    <row r="136" spans="1:8" ht="38.25" outlineLevel="4" x14ac:dyDescent="0.25">
      <c r="A136" s="6" t="s">
        <v>1</v>
      </c>
      <c r="B136" s="5" t="s">
        <v>21</v>
      </c>
      <c r="C136" s="6" t="s">
        <v>103</v>
      </c>
      <c r="D136" s="6" t="s">
        <v>105</v>
      </c>
      <c r="E136" s="6" t="s">
        <v>22</v>
      </c>
      <c r="F136" s="11">
        <v>1395.9715200000001</v>
      </c>
      <c r="G136" s="24">
        <v>1395.9715200000001</v>
      </c>
      <c r="H136" s="23"/>
    </row>
    <row r="137" spans="1:8" ht="76.5" outlineLevel="3" x14ac:dyDescent="0.25">
      <c r="A137" s="15" t="s">
        <v>1</v>
      </c>
      <c r="B137" s="14" t="s">
        <v>106</v>
      </c>
      <c r="C137" s="15" t="s">
        <v>103</v>
      </c>
      <c r="D137" s="15" t="s">
        <v>107</v>
      </c>
      <c r="E137" s="15" t="s">
        <v>4</v>
      </c>
      <c r="F137" s="16">
        <v>0.10022</v>
      </c>
      <c r="G137" s="25">
        <v>0.10022</v>
      </c>
      <c r="H137" s="21"/>
    </row>
    <row r="138" spans="1:8" outlineLevel="4" x14ac:dyDescent="0.25">
      <c r="A138" s="6" t="s">
        <v>1</v>
      </c>
      <c r="B138" s="5" t="s">
        <v>23</v>
      </c>
      <c r="C138" s="6" t="s">
        <v>103</v>
      </c>
      <c r="D138" s="6" t="s">
        <v>107</v>
      </c>
      <c r="E138" s="6" t="s">
        <v>24</v>
      </c>
      <c r="F138" s="11">
        <v>0.10022</v>
      </c>
      <c r="G138" s="24">
        <v>0.10022</v>
      </c>
      <c r="H138" s="23"/>
    </row>
    <row r="139" spans="1:8" ht="25.5" outlineLevel="2" x14ac:dyDescent="0.25">
      <c r="A139" s="15" t="s">
        <v>1</v>
      </c>
      <c r="B139" s="14" t="s">
        <v>108</v>
      </c>
      <c r="C139" s="15" t="s">
        <v>109</v>
      </c>
      <c r="D139" s="15" t="s">
        <v>3</v>
      </c>
      <c r="E139" s="15" t="s">
        <v>4</v>
      </c>
      <c r="F139" s="16">
        <v>149517.62891</v>
      </c>
      <c r="G139" s="26">
        <v>58200.09319</v>
      </c>
      <c r="H139" s="172">
        <v>91317.5</v>
      </c>
    </row>
    <row r="140" spans="1:8" ht="63.75" outlineLevel="3" x14ac:dyDescent="0.25">
      <c r="A140" s="15" t="s">
        <v>1</v>
      </c>
      <c r="B140" s="14" t="s">
        <v>110</v>
      </c>
      <c r="C140" s="15" t="s">
        <v>109</v>
      </c>
      <c r="D140" s="15" t="s">
        <v>111</v>
      </c>
      <c r="E140" s="15" t="s">
        <v>4</v>
      </c>
      <c r="F140" s="16">
        <v>1950</v>
      </c>
      <c r="G140" s="25">
        <v>1950</v>
      </c>
      <c r="H140" s="21"/>
    </row>
    <row r="141" spans="1:8" ht="38.25" outlineLevel="4" x14ac:dyDescent="0.25">
      <c r="A141" s="6" t="s">
        <v>1</v>
      </c>
      <c r="B141" s="5" t="s">
        <v>21</v>
      </c>
      <c r="C141" s="6" t="s">
        <v>109</v>
      </c>
      <c r="D141" s="6" t="s">
        <v>111</v>
      </c>
      <c r="E141" s="6" t="s">
        <v>22</v>
      </c>
      <c r="F141" s="11">
        <v>1950</v>
      </c>
      <c r="G141" s="24">
        <v>1950</v>
      </c>
      <c r="H141" s="23"/>
    </row>
    <row r="142" spans="1:8" ht="51" outlineLevel="3" x14ac:dyDescent="0.25">
      <c r="A142" s="15" t="s">
        <v>1</v>
      </c>
      <c r="B142" s="14" t="s">
        <v>112</v>
      </c>
      <c r="C142" s="15" t="s">
        <v>109</v>
      </c>
      <c r="D142" s="15" t="s">
        <v>113</v>
      </c>
      <c r="E142" s="15" t="s">
        <v>4</v>
      </c>
      <c r="F142" s="16">
        <v>2722.45</v>
      </c>
      <c r="G142" s="25">
        <v>2722.45</v>
      </c>
      <c r="H142" s="21"/>
    </row>
    <row r="143" spans="1:8" ht="38.25" outlineLevel="4" x14ac:dyDescent="0.25">
      <c r="A143" s="6" t="s">
        <v>1</v>
      </c>
      <c r="B143" s="5" t="s">
        <v>21</v>
      </c>
      <c r="C143" s="6" t="s">
        <v>109</v>
      </c>
      <c r="D143" s="6" t="s">
        <v>113</v>
      </c>
      <c r="E143" s="6" t="s">
        <v>22</v>
      </c>
      <c r="F143" s="11">
        <v>2722.45</v>
      </c>
      <c r="G143" s="24">
        <v>2722.45</v>
      </c>
      <c r="H143" s="23"/>
    </row>
    <row r="144" spans="1:8" ht="63.75" outlineLevel="3" x14ac:dyDescent="0.25">
      <c r="A144" s="15" t="s">
        <v>1</v>
      </c>
      <c r="B144" s="14" t="s">
        <v>114</v>
      </c>
      <c r="C144" s="15" t="s">
        <v>109</v>
      </c>
      <c r="D144" s="15" t="s">
        <v>115</v>
      </c>
      <c r="E144" s="15" t="s">
        <v>4</v>
      </c>
      <c r="F144" s="16">
        <v>99.759</v>
      </c>
      <c r="G144" s="25">
        <v>99.759</v>
      </c>
      <c r="H144" s="21"/>
    </row>
    <row r="145" spans="1:8" ht="38.25" outlineLevel="4" x14ac:dyDescent="0.25">
      <c r="A145" s="6" t="s">
        <v>1</v>
      </c>
      <c r="B145" s="5" t="s">
        <v>21</v>
      </c>
      <c r="C145" s="6" t="s">
        <v>109</v>
      </c>
      <c r="D145" s="6" t="s">
        <v>115</v>
      </c>
      <c r="E145" s="6" t="s">
        <v>22</v>
      </c>
      <c r="F145" s="11">
        <v>99.759</v>
      </c>
      <c r="G145" s="24">
        <v>99.759</v>
      </c>
      <c r="H145" s="23"/>
    </row>
    <row r="146" spans="1:8" ht="51" outlineLevel="3" x14ac:dyDescent="0.25">
      <c r="A146" s="15" t="s">
        <v>1</v>
      </c>
      <c r="B146" s="14" t="s">
        <v>116</v>
      </c>
      <c r="C146" s="15" t="s">
        <v>109</v>
      </c>
      <c r="D146" s="15" t="s">
        <v>117</v>
      </c>
      <c r="E146" s="15" t="s">
        <v>4</v>
      </c>
      <c r="F146" s="16">
        <v>30953.145779999999</v>
      </c>
      <c r="G146" s="25">
        <v>30953.145779999999</v>
      </c>
      <c r="H146" s="21"/>
    </row>
    <row r="147" spans="1:8" ht="38.25" outlineLevel="4" x14ac:dyDescent="0.25">
      <c r="A147" s="6" t="s">
        <v>1</v>
      </c>
      <c r="B147" s="5" t="s">
        <v>21</v>
      </c>
      <c r="C147" s="6" t="s">
        <v>109</v>
      </c>
      <c r="D147" s="6" t="s">
        <v>117</v>
      </c>
      <c r="E147" s="6" t="s">
        <v>22</v>
      </c>
      <c r="F147" s="11">
        <v>30953.145779999999</v>
      </c>
      <c r="G147" s="24">
        <v>30953.145779999999</v>
      </c>
      <c r="H147" s="23"/>
    </row>
    <row r="148" spans="1:8" ht="38.25" outlineLevel="3" x14ac:dyDescent="0.25">
      <c r="A148" s="15" t="s">
        <v>1</v>
      </c>
      <c r="B148" s="14" t="s">
        <v>118</v>
      </c>
      <c r="C148" s="15" t="s">
        <v>109</v>
      </c>
      <c r="D148" s="15" t="s">
        <v>119</v>
      </c>
      <c r="E148" s="15" t="s">
        <v>4</v>
      </c>
      <c r="F148" s="16">
        <v>5430.2644099999998</v>
      </c>
      <c r="G148" s="25">
        <v>5430.2644099999998</v>
      </c>
      <c r="H148" s="21"/>
    </row>
    <row r="149" spans="1:8" ht="38.25" outlineLevel="4" x14ac:dyDescent="0.25">
      <c r="A149" s="6" t="s">
        <v>1</v>
      </c>
      <c r="B149" s="5" t="s">
        <v>21</v>
      </c>
      <c r="C149" s="6" t="s">
        <v>109</v>
      </c>
      <c r="D149" s="6" t="s">
        <v>119</v>
      </c>
      <c r="E149" s="6" t="s">
        <v>22</v>
      </c>
      <c r="F149" s="11">
        <v>5430.2644099999998</v>
      </c>
      <c r="G149" s="24">
        <v>5430.2644099999998</v>
      </c>
      <c r="H149" s="23"/>
    </row>
    <row r="150" spans="1:8" ht="51" outlineLevel="3" x14ac:dyDescent="0.25">
      <c r="A150" s="15" t="s">
        <v>1</v>
      </c>
      <c r="B150" s="14" t="s">
        <v>120</v>
      </c>
      <c r="C150" s="15" t="s">
        <v>109</v>
      </c>
      <c r="D150" s="15" t="s">
        <v>121</v>
      </c>
      <c r="E150" s="15" t="s">
        <v>4</v>
      </c>
      <c r="F150" s="16">
        <v>84941</v>
      </c>
      <c r="G150" s="17"/>
      <c r="H150" s="159">
        <v>84941</v>
      </c>
    </row>
    <row r="151" spans="1:8" ht="38.25" outlineLevel="4" x14ac:dyDescent="0.25">
      <c r="A151" s="6" t="s">
        <v>1</v>
      </c>
      <c r="B151" s="5" t="s">
        <v>21</v>
      </c>
      <c r="C151" s="6" t="s">
        <v>109</v>
      </c>
      <c r="D151" s="6" t="s">
        <v>121</v>
      </c>
      <c r="E151" s="6" t="s">
        <v>22</v>
      </c>
      <c r="F151" s="11">
        <v>84941</v>
      </c>
      <c r="G151" s="12"/>
      <c r="H151" s="165">
        <v>84941</v>
      </c>
    </row>
    <row r="152" spans="1:8" ht="51" outlineLevel="3" x14ac:dyDescent="0.25">
      <c r="A152" s="15" t="s">
        <v>1</v>
      </c>
      <c r="B152" s="14" t="s">
        <v>120</v>
      </c>
      <c r="C152" s="15" t="s">
        <v>109</v>
      </c>
      <c r="D152" s="15" t="s">
        <v>122</v>
      </c>
      <c r="E152" s="15" t="s">
        <v>4</v>
      </c>
      <c r="F152" s="16">
        <v>12692.7</v>
      </c>
      <c r="G152" s="25">
        <v>12692.7</v>
      </c>
      <c r="H152" s="21"/>
    </row>
    <row r="153" spans="1:8" ht="38.25" outlineLevel="4" x14ac:dyDescent="0.25">
      <c r="A153" s="6" t="s">
        <v>1</v>
      </c>
      <c r="B153" s="5" t="s">
        <v>21</v>
      </c>
      <c r="C153" s="6" t="s">
        <v>109</v>
      </c>
      <c r="D153" s="6" t="s">
        <v>122</v>
      </c>
      <c r="E153" s="6" t="s">
        <v>22</v>
      </c>
      <c r="F153" s="11">
        <v>12692.7</v>
      </c>
      <c r="G153" s="24">
        <v>12692.7</v>
      </c>
      <c r="H153" s="23"/>
    </row>
    <row r="154" spans="1:8" ht="25.5" outlineLevel="3" x14ac:dyDescent="0.25">
      <c r="A154" s="15" t="s">
        <v>1</v>
      </c>
      <c r="B154" s="14" t="s">
        <v>123</v>
      </c>
      <c r="C154" s="15" t="s">
        <v>109</v>
      </c>
      <c r="D154" s="15" t="s">
        <v>124</v>
      </c>
      <c r="E154" s="15" t="s">
        <v>4</v>
      </c>
      <c r="F154" s="16">
        <v>12</v>
      </c>
      <c r="G154" s="25">
        <v>12</v>
      </c>
      <c r="H154" s="21"/>
    </row>
    <row r="155" spans="1:8" ht="38.25" outlineLevel="4" x14ac:dyDescent="0.25">
      <c r="A155" s="6" t="s">
        <v>1</v>
      </c>
      <c r="B155" s="5" t="s">
        <v>21</v>
      </c>
      <c r="C155" s="6" t="s">
        <v>109</v>
      </c>
      <c r="D155" s="6" t="s">
        <v>124</v>
      </c>
      <c r="E155" s="6" t="s">
        <v>22</v>
      </c>
      <c r="F155" s="11">
        <v>12</v>
      </c>
      <c r="G155" s="24">
        <v>12</v>
      </c>
      <c r="H155" s="23"/>
    </row>
    <row r="156" spans="1:8" ht="102" outlineLevel="3" x14ac:dyDescent="0.25">
      <c r="A156" s="15" t="s">
        <v>1</v>
      </c>
      <c r="B156" s="14" t="s">
        <v>125</v>
      </c>
      <c r="C156" s="15" t="s">
        <v>109</v>
      </c>
      <c r="D156" s="15" t="s">
        <v>126</v>
      </c>
      <c r="E156" s="15" t="s">
        <v>4</v>
      </c>
      <c r="F156" s="16">
        <v>50</v>
      </c>
      <c r="G156" s="25">
        <v>50</v>
      </c>
      <c r="H156" s="21"/>
    </row>
    <row r="157" spans="1:8" ht="38.25" outlineLevel="4" x14ac:dyDescent="0.25">
      <c r="A157" s="6" t="s">
        <v>1</v>
      </c>
      <c r="B157" s="5" t="s">
        <v>21</v>
      </c>
      <c r="C157" s="6" t="s">
        <v>109</v>
      </c>
      <c r="D157" s="6" t="s">
        <v>126</v>
      </c>
      <c r="E157" s="6" t="s">
        <v>22</v>
      </c>
      <c r="F157" s="11">
        <v>50</v>
      </c>
      <c r="G157" s="24">
        <v>50</v>
      </c>
      <c r="H157" s="23"/>
    </row>
    <row r="158" spans="1:8" ht="63.75" outlineLevel="3" x14ac:dyDescent="0.25">
      <c r="A158" s="15" t="s">
        <v>1</v>
      </c>
      <c r="B158" s="14" t="s">
        <v>127</v>
      </c>
      <c r="C158" s="15" t="s">
        <v>109</v>
      </c>
      <c r="D158" s="15" t="s">
        <v>128</v>
      </c>
      <c r="E158" s="15" t="s">
        <v>4</v>
      </c>
      <c r="F158" s="175">
        <v>6382.9357200000004</v>
      </c>
      <c r="G158" s="175">
        <v>6.4</v>
      </c>
      <c r="H158" s="176">
        <v>6376.5</v>
      </c>
    </row>
    <row r="159" spans="1:8" ht="38.25" outlineLevel="4" x14ac:dyDescent="0.25">
      <c r="A159" s="6" t="s">
        <v>1</v>
      </c>
      <c r="B159" s="5" t="s">
        <v>129</v>
      </c>
      <c r="C159" s="6" t="s">
        <v>109</v>
      </c>
      <c r="D159" s="6" t="s">
        <v>128</v>
      </c>
      <c r="E159" s="6" t="s">
        <v>130</v>
      </c>
      <c r="F159" s="174">
        <v>6382.9357200000004</v>
      </c>
      <c r="G159" s="174">
        <v>6.4</v>
      </c>
      <c r="H159" s="177">
        <v>6376.5</v>
      </c>
    </row>
    <row r="160" spans="1:8" outlineLevel="3" x14ac:dyDescent="0.25">
      <c r="A160" s="15" t="s">
        <v>1</v>
      </c>
      <c r="B160" s="14" t="s">
        <v>58</v>
      </c>
      <c r="C160" s="15" t="s">
        <v>109</v>
      </c>
      <c r="D160" s="15" t="s">
        <v>59</v>
      </c>
      <c r="E160" s="15" t="s">
        <v>4</v>
      </c>
      <c r="F160" s="16">
        <v>2907.5</v>
      </c>
      <c r="G160" s="25">
        <v>2907.5</v>
      </c>
      <c r="H160" s="21"/>
    </row>
    <row r="161" spans="1:8" outlineLevel="4" x14ac:dyDescent="0.25">
      <c r="A161" s="6" t="s">
        <v>1</v>
      </c>
      <c r="B161" s="5" t="s">
        <v>23</v>
      </c>
      <c r="C161" s="6" t="s">
        <v>109</v>
      </c>
      <c r="D161" s="6" t="s">
        <v>59</v>
      </c>
      <c r="E161" s="6" t="s">
        <v>24</v>
      </c>
      <c r="F161" s="11">
        <v>2907.5</v>
      </c>
      <c r="G161" s="24">
        <v>2907.5</v>
      </c>
      <c r="H161" s="23"/>
    </row>
    <row r="162" spans="1:8" ht="25.5" outlineLevel="3" x14ac:dyDescent="0.25">
      <c r="A162" s="15" t="s">
        <v>1</v>
      </c>
      <c r="B162" s="14" t="s">
        <v>25</v>
      </c>
      <c r="C162" s="15" t="s">
        <v>109</v>
      </c>
      <c r="D162" s="15" t="s">
        <v>26</v>
      </c>
      <c r="E162" s="15" t="s">
        <v>4</v>
      </c>
      <c r="F162" s="16">
        <v>1375.874</v>
      </c>
      <c r="G162" s="25">
        <v>1375.874</v>
      </c>
      <c r="H162" s="21"/>
    </row>
    <row r="163" spans="1:8" ht="38.25" outlineLevel="4" x14ac:dyDescent="0.25">
      <c r="A163" s="6" t="s">
        <v>1</v>
      </c>
      <c r="B163" s="5" t="s">
        <v>21</v>
      </c>
      <c r="C163" s="6" t="s">
        <v>109</v>
      </c>
      <c r="D163" s="6" t="s">
        <v>26</v>
      </c>
      <c r="E163" s="6" t="s">
        <v>22</v>
      </c>
      <c r="F163" s="11">
        <v>1325.874</v>
      </c>
      <c r="G163" s="24">
        <v>1325.874</v>
      </c>
      <c r="H163" s="23"/>
    </row>
    <row r="164" spans="1:8" outlineLevel="4" x14ac:dyDescent="0.25">
      <c r="A164" s="6" t="s">
        <v>1</v>
      </c>
      <c r="B164" s="5" t="s">
        <v>23</v>
      </c>
      <c r="C164" s="6" t="s">
        <v>109</v>
      </c>
      <c r="D164" s="6" t="s">
        <v>26</v>
      </c>
      <c r="E164" s="6" t="s">
        <v>24</v>
      </c>
      <c r="F164" s="11">
        <v>50</v>
      </c>
      <c r="G164" s="24">
        <v>50</v>
      </c>
      <c r="H164" s="23"/>
    </row>
    <row r="165" spans="1:8" ht="25.5" outlineLevel="2" x14ac:dyDescent="0.25">
      <c r="A165" s="15" t="s">
        <v>1</v>
      </c>
      <c r="B165" s="14" t="s">
        <v>131</v>
      </c>
      <c r="C165" s="15" t="s">
        <v>132</v>
      </c>
      <c r="D165" s="15" t="s">
        <v>3</v>
      </c>
      <c r="E165" s="15" t="s">
        <v>4</v>
      </c>
      <c r="F165" s="16">
        <v>1626.62221</v>
      </c>
      <c r="G165" s="26">
        <v>539.12221</v>
      </c>
      <c r="H165" s="172">
        <v>1087.5</v>
      </c>
    </row>
    <row r="166" spans="1:8" ht="38.25" outlineLevel="3" x14ac:dyDescent="0.25">
      <c r="A166" s="15" t="s">
        <v>1</v>
      </c>
      <c r="B166" s="14" t="s">
        <v>133</v>
      </c>
      <c r="C166" s="15" t="s">
        <v>132</v>
      </c>
      <c r="D166" s="15" t="s">
        <v>134</v>
      </c>
      <c r="E166" s="15" t="s">
        <v>4</v>
      </c>
      <c r="F166" s="16">
        <v>121.8</v>
      </c>
      <c r="G166" s="17"/>
      <c r="H166" s="159">
        <v>121.8</v>
      </c>
    </row>
    <row r="167" spans="1:8" ht="38.25" outlineLevel="4" x14ac:dyDescent="0.25">
      <c r="A167" s="6" t="s">
        <v>1</v>
      </c>
      <c r="B167" s="5" t="s">
        <v>21</v>
      </c>
      <c r="C167" s="6" t="s">
        <v>132</v>
      </c>
      <c r="D167" s="6" t="s">
        <v>134</v>
      </c>
      <c r="E167" s="6" t="s">
        <v>22</v>
      </c>
      <c r="F167" s="11">
        <v>121.8</v>
      </c>
      <c r="G167" s="12"/>
      <c r="H167" s="165">
        <v>121.8</v>
      </c>
    </row>
    <row r="168" spans="1:8" ht="38.25" outlineLevel="3" x14ac:dyDescent="0.25">
      <c r="A168" s="15" t="s">
        <v>1</v>
      </c>
      <c r="B168" s="14" t="s">
        <v>133</v>
      </c>
      <c r="C168" s="15" t="s">
        <v>132</v>
      </c>
      <c r="D168" s="15" t="s">
        <v>135</v>
      </c>
      <c r="E168" s="15" t="s">
        <v>4</v>
      </c>
      <c r="F168" s="16">
        <v>739.5</v>
      </c>
      <c r="G168" s="17"/>
      <c r="H168" s="159">
        <v>739.5</v>
      </c>
    </row>
    <row r="169" spans="1:8" ht="38.25" outlineLevel="4" x14ac:dyDescent="0.25">
      <c r="A169" s="6" t="s">
        <v>1</v>
      </c>
      <c r="B169" s="5" t="s">
        <v>21</v>
      </c>
      <c r="C169" s="6" t="s">
        <v>132</v>
      </c>
      <c r="D169" s="6" t="s">
        <v>135</v>
      </c>
      <c r="E169" s="6" t="s">
        <v>22</v>
      </c>
      <c r="F169" s="11">
        <v>739.5</v>
      </c>
      <c r="G169" s="12"/>
      <c r="H169" s="165">
        <v>739.5</v>
      </c>
    </row>
    <row r="170" spans="1:8" ht="38.25" outlineLevel="3" x14ac:dyDescent="0.25">
      <c r="A170" s="15" t="s">
        <v>1</v>
      </c>
      <c r="B170" s="14" t="s">
        <v>133</v>
      </c>
      <c r="C170" s="15" t="s">
        <v>132</v>
      </c>
      <c r="D170" s="15" t="s">
        <v>136</v>
      </c>
      <c r="E170" s="15" t="s">
        <v>4</v>
      </c>
      <c r="F170" s="16">
        <v>94.128209999999996</v>
      </c>
      <c r="G170" s="25">
        <v>94.128209999999996</v>
      </c>
      <c r="H170" s="21"/>
    </row>
    <row r="171" spans="1:8" ht="38.25" outlineLevel="4" x14ac:dyDescent="0.25">
      <c r="A171" s="6" t="s">
        <v>1</v>
      </c>
      <c r="B171" s="5" t="s">
        <v>21</v>
      </c>
      <c r="C171" s="6" t="s">
        <v>132</v>
      </c>
      <c r="D171" s="6" t="s">
        <v>136</v>
      </c>
      <c r="E171" s="6" t="s">
        <v>22</v>
      </c>
      <c r="F171" s="11">
        <v>94.128209999999996</v>
      </c>
      <c r="G171" s="24">
        <v>94.128209999999996</v>
      </c>
      <c r="H171" s="23"/>
    </row>
    <row r="172" spans="1:8" ht="38.25" outlineLevel="3" x14ac:dyDescent="0.25">
      <c r="A172" s="15" t="s">
        <v>1</v>
      </c>
      <c r="B172" s="14" t="s">
        <v>133</v>
      </c>
      <c r="C172" s="15" t="s">
        <v>132</v>
      </c>
      <c r="D172" s="15" t="s">
        <v>137</v>
      </c>
      <c r="E172" s="15" t="s">
        <v>4</v>
      </c>
      <c r="F172" s="16">
        <v>226.2</v>
      </c>
      <c r="G172" s="17"/>
      <c r="H172" s="159">
        <v>226.2</v>
      </c>
    </row>
    <row r="173" spans="1:8" ht="38.25" outlineLevel="4" x14ac:dyDescent="0.25">
      <c r="A173" s="6" t="s">
        <v>1</v>
      </c>
      <c r="B173" s="5" t="s">
        <v>21</v>
      </c>
      <c r="C173" s="6" t="s">
        <v>132</v>
      </c>
      <c r="D173" s="6" t="s">
        <v>137</v>
      </c>
      <c r="E173" s="6" t="s">
        <v>22</v>
      </c>
      <c r="F173" s="11">
        <v>226.2</v>
      </c>
      <c r="G173" s="12"/>
      <c r="H173" s="165">
        <v>226.2</v>
      </c>
    </row>
    <row r="174" spans="1:8" ht="38.25" outlineLevel="3" x14ac:dyDescent="0.25">
      <c r="A174" s="15" t="s">
        <v>1</v>
      </c>
      <c r="B174" s="14" t="s">
        <v>133</v>
      </c>
      <c r="C174" s="15" t="s">
        <v>132</v>
      </c>
      <c r="D174" s="15" t="s">
        <v>138</v>
      </c>
      <c r="E174" s="15" t="s">
        <v>4</v>
      </c>
      <c r="F174" s="16">
        <v>33.67</v>
      </c>
      <c r="G174" s="25">
        <v>33.67</v>
      </c>
      <c r="H174" s="21"/>
    </row>
    <row r="175" spans="1:8" ht="38.25" outlineLevel="4" x14ac:dyDescent="0.25">
      <c r="A175" s="6" t="s">
        <v>1</v>
      </c>
      <c r="B175" s="5" t="s">
        <v>21</v>
      </c>
      <c r="C175" s="6" t="s">
        <v>132</v>
      </c>
      <c r="D175" s="6" t="s">
        <v>138</v>
      </c>
      <c r="E175" s="6" t="s">
        <v>22</v>
      </c>
      <c r="F175" s="11">
        <v>33.67</v>
      </c>
      <c r="G175" s="24">
        <v>33.67</v>
      </c>
      <c r="H175" s="23"/>
    </row>
    <row r="176" spans="1:8" ht="25.5" outlineLevel="3" x14ac:dyDescent="0.25">
      <c r="A176" s="15" t="s">
        <v>1</v>
      </c>
      <c r="B176" s="14" t="s">
        <v>139</v>
      </c>
      <c r="C176" s="15" t="s">
        <v>132</v>
      </c>
      <c r="D176" s="15" t="s">
        <v>140</v>
      </c>
      <c r="E176" s="15" t="s">
        <v>4</v>
      </c>
      <c r="F176" s="16">
        <v>411.32400000000001</v>
      </c>
      <c r="G176" s="25">
        <v>411.32400000000001</v>
      </c>
      <c r="H176" s="21"/>
    </row>
    <row r="177" spans="1:8" ht="38.25" outlineLevel="4" x14ac:dyDescent="0.25">
      <c r="A177" s="6" t="s">
        <v>1</v>
      </c>
      <c r="B177" s="5" t="s">
        <v>21</v>
      </c>
      <c r="C177" s="6" t="s">
        <v>132</v>
      </c>
      <c r="D177" s="6" t="s">
        <v>140</v>
      </c>
      <c r="E177" s="6" t="s">
        <v>22</v>
      </c>
      <c r="F177" s="11">
        <v>411.32400000000001</v>
      </c>
      <c r="G177" s="24">
        <v>411.32400000000001</v>
      </c>
      <c r="H177" s="23"/>
    </row>
    <row r="178" spans="1:8" ht="25.5" outlineLevel="1" x14ac:dyDescent="0.25">
      <c r="A178" s="15" t="s">
        <v>1</v>
      </c>
      <c r="B178" s="14" t="s">
        <v>141</v>
      </c>
      <c r="C178" s="15" t="s">
        <v>142</v>
      </c>
      <c r="D178" s="15" t="s">
        <v>3</v>
      </c>
      <c r="E178" s="15" t="s">
        <v>4</v>
      </c>
      <c r="F178" s="16">
        <f>808614.12457-12969.1</f>
        <v>795645.02457000001</v>
      </c>
      <c r="G178" s="43">
        <v>89751.444950000005</v>
      </c>
      <c r="H178" s="172">
        <f>718862.65843-12969.1</f>
        <v>705893.55842999998</v>
      </c>
    </row>
    <row r="179" spans="1:8" outlineLevel="2" x14ac:dyDescent="0.25">
      <c r="A179" s="15" t="s">
        <v>1</v>
      </c>
      <c r="B179" s="14" t="s">
        <v>143</v>
      </c>
      <c r="C179" s="15" t="s">
        <v>144</v>
      </c>
      <c r="D179" s="15" t="s">
        <v>3</v>
      </c>
      <c r="E179" s="15" t="s">
        <v>4</v>
      </c>
      <c r="F179" s="16">
        <v>625728.17645999999</v>
      </c>
      <c r="G179" s="28">
        <v>22822.99684</v>
      </c>
      <c r="H179" s="173">
        <v>602905.15843000007</v>
      </c>
    </row>
    <row r="180" spans="1:8" ht="76.5" outlineLevel="3" x14ac:dyDescent="0.25">
      <c r="A180" s="15" t="s">
        <v>1</v>
      </c>
      <c r="B180" s="14" t="s">
        <v>145</v>
      </c>
      <c r="C180" s="15" t="s">
        <v>144</v>
      </c>
      <c r="D180" s="15" t="s">
        <v>146</v>
      </c>
      <c r="E180" s="15" t="s">
        <v>4</v>
      </c>
      <c r="F180" s="16">
        <v>1386.7</v>
      </c>
      <c r="G180" s="25">
        <v>1386.7</v>
      </c>
      <c r="H180" s="21"/>
    </row>
    <row r="181" spans="1:8" ht="38.25" outlineLevel="4" x14ac:dyDescent="0.25">
      <c r="A181" s="6" t="s">
        <v>1</v>
      </c>
      <c r="B181" s="5" t="s">
        <v>129</v>
      </c>
      <c r="C181" s="6" t="s">
        <v>144</v>
      </c>
      <c r="D181" s="6" t="s">
        <v>146</v>
      </c>
      <c r="E181" s="6" t="s">
        <v>130</v>
      </c>
      <c r="F181" s="11">
        <v>1386.7</v>
      </c>
      <c r="G181" s="24">
        <v>1386.7</v>
      </c>
      <c r="H181" s="23"/>
    </row>
    <row r="182" spans="1:8" ht="89.25" outlineLevel="3" x14ac:dyDescent="0.25">
      <c r="A182" s="15" t="s">
        <v>1</v>
      </c>
      <c r="B182" s="14" t="s">
        <v>147</v>
      </c>
      <c r="C182" s="15" t="s">
        <v>144</v>
      </c>
      <c r="D182" s="15" t="s">
        <v>148</v>
      </c>
      <c r="E182" s="15" t="s">
        <v>4</v>
      </c>
      <c r="F182" s="16">
        <v>6763.57863</v>
      </c>
      <c r="G182" s="25">
        <v>6763.57863</v>
      </c>
      <c r="H182" s="21"/>
    </row>
    <row r="183" spans="1:8" ht="38.25" outlineLevel="4" x14ac:dyDescent="0.25">
      <c r="A183" s="6" t="s">
        <v>1</v>
      </c>
      <c r="B183" s="5" t="s">
        <v>129</v>
      </c>
      <c r="C183" s="6" t="s">
        <v>144</v>
      </c>
      <c r="D183" s="6" t="s">
        <v>148</v>
      </c>
      <c r="E183" s="6" t="s">
        <v>130</v>
      </c>
      <c r="F183" s="11">
        <v>6763.57863</v>
      </c>
      <c r="G183" s="24">
        <v>6763.57863</v>
      </c>
      <c r="H183" s="23"/>
    </row>
    <row r="184" spans="1:8" ht="25.5" outlineLevel="3" x14ac:dyDescent="0.25">
      <c r="A184" s="15" t="s">
        <v>1</v>
      </c>
      <c r="B184" s="14" t="s">
        <v>149</v>
      </c>
      <c r="C184" s="15" t="s">
        <v>144</v>
      </c>
      <c r="D184" s="15" t="s">
        <v>150</v>
      </c>
      <c r="E184" s="15" t="s">
        <v>4</v>
      </c>
      <c r="F184" s="16">
        <v>1220.001</v>
      </c>
      <c r="G184" s="25">
        <v>1220.001</v>
      </c>
      <c r="H184" s="21"/>
    </row>
    <row r="185" spans="1:8" ht="38.25" outlineLevel="4" x14ac:dyDescent="0.25">
      <c r="A185" s="6" t="s">
        <v>1</v>
      </c>
      <c r="B185" s="5" t="s">
        <v>21</v>
      </c>
      <c r="C185" s="6" t="s">
        <v>144</v>
      </c>
      <c r="D185" s="6" t="s">
        <v>150</v>
      </c>
      <c r="E185" s="6" t="s">
        <v>22</v>
      </c>
      <c r="F185" s="11">
        <v>1220.001</v>
      </c>
      <c r="G185" s="24">
        <v>1220.001</v>
      </c>
      <c r="H185" s="23"/>
    </row>
    <row r="186" spans="1:8" ht="76.5" outlineLevel="3" x14ac:dyDescent="0.25">
      <c r="A186" s="15" t="s">
        <v>1</v>
      </c>
      <c r="B186" s="14" t="s">
        <v>151</v>
      </c>
      <c r="C186" s="15" t="s">
        <v>144</v>
      </c>
      <c r="D186" s="15" t="s">
        <v>152</v>
      </c>
      <c r="E186" s="15" t="s">
        <v>4</v>
      </c>
      <c r="F186" s="16">
        <v>582688.50488000002</v>
      </c>
      <c r="G186" s="17"/>
      <c r="H186" s="159">
        <v>582688.50488000002</v>
      </c>
    </row>
    <row r="187" spans="1:8" ht="38.25" outlineLevel="4" x14ac:dyDescent="0.25">
      <c r="A187" s="6" t="s">
        <v>1</v>
      </c>
      <c r="B187" s="5" t="s">
        <v>129</v>
      </c>
      <c r="C187" s="6" t="s">
        <v>144</v>
      </c>
      <c r="D187" s="6" t="s">
        <v>152</v>
      </c>
      <c r="E187" s="6" t="s">
        <v>130</v>
      </c>
      <c r="F187" s="11">
        <v>582688.50488000002</v>
      </c>
      <c r="G187" s="12"/>
      <c r="H187" s="165">
        <v>582688.50488000002</v>
      </c>
    </row>
    <row r="188" spans="1:8" ht="38.25" outlineLevel="3" x14ac:dyDescent="0.25">
      <c r="A188" s="15" t="s">
        <v>1</v>
      </c>
      <c r="B188" s="14" t="s">
        <v>153</v>
      </c>
      <c r="C188" s="15" t="s">
        <v>144</v>
      </c>
      <c r="D188" s="15" t="s">
        <v>154</v>
      </c>
      <c r="E188" s="15" t="s">
        <v>4</v>
      </c>
      <c r="F188" s="16">
        <v>8918.7664600000007</v>
      </c>
      <c r="G188" s="17"/>
      <c r="H188" s="159">
        <v>8918.7999999999993</v>
      </c>
    </row>
    <row r="189" spans="1:8" ht="38.25" outlineLevel="4" x14ac:dyDescent="0.25">
      <c r="A189" s="6" t="s">
        <v>1</v>
      </c>
      <c r="B189" s="5" t="s">
        <v>129</v>
      </c>
      <c r="C189" s="6" t="s">
        <v>144</v>
      </c>
      <c r="D189" s="6" t="s">
        <v>154</v>
      </c>
      <c r="E189" s="6" t="s">
        <v>130</v>
      </c>
      <c r="F189" s="11">
        <v>8918.7664600000007</v>
      </c>
      <c r="G189" s="12"/>
      <c r="H189" s="165">
        <v>8918.7664600000007</v>
      </c>
    </row>
    <row r="190" spans="1:8" ht="38.25" outlineLevel="3" x14ac:dyDescent="0.25">
      <c r="A190" s="15" t="s">
        <v>1</v>
      </c>
      <c r="B190" s="14" t="s">
        <v>153</v>
      </c>
      <c r="C190" s="15" t="s">
        <v>144</v>
      </c>
      <c r="D190" s="15" t="s">
        <v>155</v>
      </c>
      <c r="E190" s="15" t="s">
        <v>4</v>
      </c>
      <c r="F190" s="16">
        <v>4110.6000000000004</v>
      </c>
      <c r="G190" s="25">
        <v>4110.6000000000004</v>
      </c>
      <c r="H190" s="21"/>
    </row>
    <row r="191" spans="1:8" ht="38.25" outlineLevel="4" x14ac:dyDescent="0.25">
      <c r="A191" s="6" t="s">
        <v>1</v>
      </c>
      <c r="B191" s="5" t="s">
        <v>129</v>
      </c>
      <c r="C191" s="6" t="s">
        <v>144</v>
      </c>
      <c r="D191" s="6" t="s">
        <v>155</v>
      </c>
      <c r="E191" s="6" t="s">
        <v>130</v>
      </c>
      <c r="F191" s="11">
        <v>4110.6000000000004</v>
      </c>
      <c r="G191" s="24">
        <v>4110.6000000000004</v>
      </c>
      <c r="H191" s="23"/>
    </row>
    <row r="192" spans="1:8" ht="140.25" outlineLevel="3" x14ac:dyDescent="0.25">
      <c r="A192" s="15" t="s">
        <v>1</v>
      </c>
      <c r="B192" s="14" t="s">
        <v>156</v>
      </c>
      <c r="C192" s="15" t="s">
        <v>144</v>
      </c>
      <c r="D192" s="15" t="s">
        <v>157</v>
      </c>
      <c r="E192" s="15" t="s">
        <v>4</v>
      </c>
      <c r="F192" s="16">
        <v>11297.85355</v>
      </c>
      <c r="G192" s="17"/>
      <c r="H192" s="159">
        <v>11297.85355</v>
      </c>
    </row>
    <row r="193" spans="1:8" ht="38.25" outlineLevel="4" x14ac:dyDescent="0.25">
      <c r="A193" s="6" t="s">
        <v>1</v>
      </c>
      <c r="B193" s="5" t="s">
        <v>74</v>
      </c>
      <c r="C193" s="6" t="s">
        <v>144</v>
      </c>
      <c r="D193" s="6" t="s">
        <v>157</v>
      </c>
      <c r="E193" s="6" t="s">
        <v>75</v>
      </c>
      <c r="F193" s="11">
        <v>11297.85355</v>
      </c>
      <c r="G193" s="12"/>
      <c r="H193" s="165">
        <v>11297.85355</v>
      </c>
    </row>
    <row r="194" spans="1:8" outlineLevel="3" x14ac:dyDescent="0.25">
      <c r="A194" s="15" t="s">
        <v>1</v>
      </c>
      <c r="B194" s="14" t="s">
        <v>58</v>
      </c>
      <c r="C194" s="15" t="s">
        <v>144</v>
      </c>
      <c r="D194" s="15" t="s">
        <v>59</v>
      </c>
      <c r="E194" s="15" t="s">
        <v>4</v>
      </c>
      <c r="F194" s="16">
        <v>1801.32773</v>
      </c>
      <c r="G194" s="25">
        <v>1801.3</v>
      </c>
      <c r="H194" s="21"/>
    </row>
    <row r="195" spans="1:8" ht="38.25" outlineLevel="4" x14ac:dyDescent="0.25">
      <c r="A195" s="6" t="s">
        <v>1</v>
      </c>
      <c r="B195" s="5" t="s">
        <v>129</v>
      </c>
      <c r="C195" s="6" t="s">
        <v>144</v>
      </c>
      <c r="D195" s="6" t="s">
        <v>59</v>
      </c>
      <c r="E195" s="6" t="s">
        <v>130</v>
      </c>
      <c r="F195" s="11">
        <v>1801.32773</v>
      </c>
      <c r="G195" s="24">
        <v>1801.32773</v>
      </c>
      <c r="H195" s="23"/>
    </row>
    <row r="196" spans="1:8" ht="25.5" outlineLevel="3" x14ac:dyDescent="0.25">
      <c r="A196" s="15" t="s">
        <v>1</v>
      </c>
      <c r="B196" s="14" t="s">
        <v>25</v>
      </c>
      <c r="C196" s="15" t="s">
        <v>144</v>
      </c>
      <c r="D196" s="15" t="s">
        <v>26</v>
      </c>
      <c r="E196" s="15" t="s">
        <v>4</v>
      </c>
      <c r="F196" s="16">
        <v>147.27699999999999</v>
      </c>
      <c r="G196" s="25">
        <v>147.25</v>
      </c>
      <c r="H196" s="21"/>
    </row>
    <row r="197" spans="1:8" ht="38.25" outlineLevel="4" x14ac:dyDescent="0.25">
      <c r="A197" s="6" t="s">
        <v>1</v>
      </c>
      <c r="B197" s="5" t="s">
        <v>21</v>
      </c>
      <c r="C197" s="6" t="s">
        <v>144</v>
      </c>
      <c r="D197" s="6" t="s">
        <v>26</v>
      </c>
      <c r="E197" s="6" t="s">
        <v>22</v>
      </c>
      <c r="F197" s="11">
        <v>147.27699999999999</v>
      </c>
      <c r="G197" s="24">
        <v>147.27699999999999</v>
      </c>
      <c r="H197" s="23"/>
    </row>
    <row r="198" spans="1:8" ht="25.5" outlineLevel="3" x14ac:dyDescent="0.25">
      <c r="A198" s="15" t="s">
        <v>1</v>
      </c>
      <c r="B198" s="14" t="s">
        <v>158</v>
      </c>
      <c r="C198" s="15" t="s">
        <v>144</v>
      </c>
      <c r="D198" s="15" t="s">
        <v>159</v>
      </c>
      <c r="E198" s="15" t="s">
        <v>4</v>
      </c>
      <c r="F198" s="16">
        <v>211.69</v>
      </c>
      <c r="G198" s="25">
        <v>211.69</v>
      </c>
      <c r="H198" s="21"/>
    </row>
    <row r="199" spans="1:8" ht="38.25" outlineLevel="4" x14ac:dyDescent="0.25">
      <c r="A199" s="6" t="s">
        <v>1</v>
      </c>
      <c r="B199" s="5" t="s">
        <v>21</v>
      </c>
      <c r="C199" s="6" t="s">
        <v>144</v>
      </c>
      <c r="D199" s="6" t="s">
        <v>159</v>
      </c>
      <c r="E199" s="6" t="s">
        <v>22</v>
      </c>
      <c r="F199" s="11">
        <v>211.69</v>
      </c>
      <c r="G199" s="24">
        <v>211.69</v>
      </c>
      <c r="H199" s="23"/>
    </row>
    <row r="200" spans="1:8" ht="38.25" outlineLevel="3" x14ac:dyDescent="0.25">
      <c r="A200" s="15" t="s">
        <v>1</v>
      </c>
      <c r="B200" s="14" t="s">
        <v>160</v>
      </c>
      <c r="C200" s="15" t="s">
        <v>144</v>
      </c>
      <c r="D200" s="15" t="s">
        <v>161</v>
      </c>
      <c r="E200" s="15" t="s">
        <v>4</v>
      </c>
      <c r="F200" s="16">
        <v>5295.8772099999996</v>
      </c>
      <c r="G200" s="25">
        <v>5295.8772099999996</v>
      </c>
      <c r="H200" s="21"/>
    </row>
    <row r="201" spans="1:8" ht="38.25" outlineLevel="4" x14ac:dyDescent="0.25">
      <c r="A201" s="6" t="s">
        <v>1</v>
      </c>
      <c r="B201" s="5" t="s">
        <v>21</v>
      </c>
      <c r="C201" s="6" t="s">
        <v>144</v>
      </c>
      <c r="D201" s="6" t="s">
        <v>161</v>
      </c>
      <c r="E201" s="6" t="s">
        <v>22</v>
      </c>
      <c r="F201" s="11">
        <v>5295.8772099999996</v>
      </c>
      <c r="G201" s="24">
        <v>5295.8772099999996</v>
      </c>
      <c r="H201" s="23"/>
    </row>
    <row r="202" spans="1:8" ht="38.25" outlineLevel="3" x14ac:dyDescent="0.25">
      <c r="A202" s="15" t="s">
        <v>1</v>
      </c>
      <c r="B202" s="14" t="s">
        <v>162</v>
      </c>
      <c r="C202" s="15" t="s">
        <v>144</v>
      </c>
      <c r="D202" s="15" t="s">
        <v>163</v>
      </c>
      <c r="E202" s="15" t="s">
        <v>4</v>
      </c>
      <c r="F202" s="16">
        <v>1886</v>
      </c>
      <c r="G202" s="25">
        <v>1886</v>
      </c>
      <c r="H202" s="21"/>
    </row>
    <row r="203" spans="1:8" ht="38.25" outlineLevel="4" x14ac:dyDescent="0.25">
      <c r="A203" s="6" t="s">
        <v>1</v>
      </c>
      <c r="B203" s="5" t="s">
        <v>129</v>
      </c>
      <c r="C203" s="6" t="s">
        <v>144</v>
      </c>
      <c r="D203" s="6" t="s">
        <v>163</v>
      </c>
      <c r="E203" s="6" t="s">
        <v>130</v>
      </c>
      <c r="F203" s="11">
        <v>1886</v>
      </c>
      <c r="G203" s="24">
        <v>1886</v>
      </c>
      <c r="H203" s="23"/>
    </row>
    <row r="204" spans="1:8" outlineLevel="2" x14ac:dyDescent="0.25">
      <c r="A204" s="15" t="s">
        <v>1</v>
      </c>
      <c r="B204" s="14" t="s">
        <v>164</v>
      </c>
      <c r="C204" s="15" t="s">
        <v>165</v>
      </c>
      <c r="D204" s="15" t="s">
        <v>3</v>
      </c>
      <c r="E204" s="15" t="s">
        <v>4</v>
      </c>
      <c r="F204" s="16">
        <f>95375.9536-12969.1</f>
        <v>82406.853599999988</v>
      </c>
      <c r="G204" s="28">
        <v>13944.053599999999</v>
      </c>
      <c r="H204" s="173">
        <f>81431.9-12969.1</f>
        <v>68462.799999999988</v>
      </c>
    </row>
    <row r="205" spans="1:8" ht="89.25" outlineLevel="3" x14ac:dyDescent="0.25">
      <c r="A205" s="15" t="s">
        <v>1</v>
      </c>
      <c r="B205" s="14" t="s">
        <v>166</v>
      </c>
      <c r="C205" s="15" t="s">
        <v>165</v>
      </c>
      <c r="D205" s="15" t="s">
        <v>167</v>
      </c>
      <c r="E205" s="15" t="s">
        <v>4</v>
      </c>
      <c r="F205" s="16">
        <v>1585.4454000000001</v>
      </c>
      <c r="G205" s="25">
        <v>1585.4454000000001</v>
      </c>
      <c r="H205" s="21"/>
    </row>
    <row r="206" spans="1:8" ht="38.25" outlineLevel="4" x14ac:dyDescent="0.25">
      <c r="A206" s="6" t="s">
        <v>1</v>
      </c>
      <c r="B206" s="5" t="s">
        <v>129</v>
      </c>
      <c r="C206" s="6" t="s">
        <v>165</v>
      </c>
      <c r="D206" s="6" t="s">
        <v>167</v>
      </c>
      <c r="E206" s="6" t="s">
        <v>130</v>
      </c>
      <c r="F206" s="11">
        <v>1585.4454000000001</v>
      </c>
      <c r="G206" s="24">
        <v>1585.4454000000001</v>
      </c>
      <c r="H206" s="23"/>
    </row>
    <row r="207" spans="1:8" ht="102" outlineLevel="3" x14ac:dyDescent="0.25">
      <c r="A207" s="15" t="s">
        <v>1</v>
      </c>
      <c r="B207" s="14" t="s">
        <v>168</v>
      </c>
      <c r="C207" s="15" t="s">
        <v>165</v>
      </c>
      <c r="D207" s="15" t="s">
        <v>169</v>
      </c>
      <c r="E207" s="15" t="s">
        <v>4</v>
      </c>
      <c r="F207" s="16">
        <f>15036.2-12969.1</f>
        <v>2067.1000000000004</v>
      </c>
      <c r="G207" s="17"/>
      <c r="H207" s="159">
        <v>2067.1</v>
      </c>
    </row>
    <row r="208" spans="1:8" ht="38.25" outlineLevel="4" x14ac:dyDescent="0.25">
      <c r="A208" s="6" t="s">
        <v>1</v>
      </c>
      <c r="B208" s="5" t="s">
        <v>129</v>
      </c>
      <c r="C208" s="6" t="s">
        <v>165</v>
      </c>
      <c r="D208" s="6" t="s">
        <v>169</v>
      </c>
      <c r="E208" s="6" t="s">
        <v>130</v>
      </c>
      <c r="F208" s="11">
        <v>2067.1</v>
      </c>
      <c r="G208" s="12"/>
      <c r="H208" s="165">
        <v>2067.1</v>
      </c>
    </row>
    <row r="209" spans="1:8" ht="102" outlineLevel="3" x14ac:dyDescent="0.25">
      <c r="A209" s="15" t="s">
        <v>1</v>
      </c>
      <c r="B209" s="14" t="s">
        <v>168</v>
      </c>
      <c r="C209" s="15" t="s">
        <v>165</v>
      </c>
      <c r="D209" s="15" t="s">
        <v>170</v>
      </c>
      <c r="E209" s="15" t="s">
        <v>4</v>
      </c>
      <c r="F209" s="16">
        <v>308.86700000000002</v>
      </c>
      <c r="G209" s="25">
        <v>308.86700000000002</v>
      </c>
      <c r="H209" s="21"/>
    </row>
    <row r="210" spans="1:8" ht="38.25" outlineLevel="4" x14ac:dyDescent="0.25">
      <c r="A210" s="6" t="s">
        <v>1</v>
      </c>
      <c r="B210" s="5" t="s">
        <v>129</v>
      </c>
      <c r="C210" s="6" t="s">
        <v>165</v>
      </c>
      <c r="D210" s="6" t="s">
        <v>170</v>
      </c>
      <c r="E210" s="6" t="s">
        <v>130</v>
      </c>
      <c r="F210" s="11">
        <v>308.86700000000002</v>
      </c>
      <c r="G210" s="24">
        <v>308.86700000000002</v>
      </c>
      <c r="H210" s="23"/>
    </row>
    <row r="211" spans="1:8" ht="38.25" outlineLevel="3" x14ac:dyDescent="0.25">
      <c r="A211" s="15" t="s">
        <v>1</v>
      </c>
      <c r="B211" s="14" t="s">
        <v>171</v>
      </c>
      <c r="C211" s="15" t="s">
        <v>165</v>
      </c>
      <c r="D211" s="15" t="s">
        <v>172</v>
      </c>
      <c r="E211" s="15" t="s">
        <v>4</v>
      </c>
      <c r="F211" s="16">
        <v>2939.5</v>
      </c>
      <c r="G211" s="17"/>
      <c r="H211" s="159">
        <v>2939.5</v>
      </c>
    </row>
    <row r="212" spans="1:8" ht="38.25" outlineLevel="4" x14ac:dyDescent="0.25">
      <c r="A212" s="6" t="s">
        <v>1</v>
      </c>
      <c r="B212" s="5" t="s">
        <v>21</v>
      </c>
      <c r="C212" s="6" t="s">
        <v>165</v>
      </c>
      <c r="D212" s="6" t="s">
        <v>172</v>
      </c>
      <c r="E212" s="6" t="s">
        <v>22</v>
      </c>
      <c r="F212" s="11">
        <v>2939.5</v>
      </c>
      <c r="G212" s="12"/>
      <c r="H212" s="165">
        <v>2939.5</v>
      </c>
    </row>
    <row r="213" spans="1:8" ht="38.25" outlineLevel="3" x14ac:dyDescent="0.25">
      <c r="A213" s="15" t="s">
        <v>1</v>
      </c>
      <c r="B213" s="14" t="s">
        <v>171</v>
      </c>
      <c r="C213" s="15" t="s">
        <v>165</v>
      </c>
      <c r="D213" s="15" t="s">
        <v>173</v>
      </c>
      <c r="E213" s="15" t="s">
        <v>4</v>
      </c>
      <c r="F213" s="16">
        <v>287.31608</v>
      </c>
      <c r="G213" s="25">
        <v>287.31608</v>
      </c>
      <c r="H213" s="21"/>
    </row>
    <row r="214" spans="1:8" ht="38.25" outlineLevel="4" x14ac:dyDescent="0.25">
      <c r="A214" s="6" t="s">
        <v>1</v>
      </c>
      <c r="B214" s="5" t="s">
        <v>21</v>
      </c>
      <c r="C214" s="6" t="s">
        <v>165</v>
      </c>
      <c r="D214" s="6" t="s">
        <v>173</v>
      </c>
      <c r="E214" s="6" t="s">
        <v>22</v>
      </c>
      <c r="F214" s="11">
        <v>287.31608</v>
      </c>
      <c r="G214" s="24">
        <v>287.31608</v>
      </c>
      <c r="H214" s="23"/>
    </row>
    <row r="215" spans="1:8" ht="51" outlineLevel="3" x14ac:dyDescent="0.25">
      <c r="A215" s="15" t="s">
        <v>1</v>
      </c>
      <c r="B215" s="14" t="s">
        <v>174</v>
      </c>
      <c r="C215" s="15" t="s">
        <v>165</v>
      </c>
      <c r="D215" s="15" t="s">
        <v>175</v>
      </c>
      <c r="E215" s="15" t="s">
        <v>4</v>
      </c>
      <c r="F215" s="16">
        <v>61958.2</v>
      </c>
      <c r="G215" s="17"/>
      <c r="H215" s="159">
        <v>61958.2</v>
      </c>
    </row>
    <row r="216" spans="1:8" ht="38.25" outlineLevel="4" x14ac:dyDescent="0.25">
      <c r="A216" s="6" t="s">
        <v>1</v>
      </c>
      <c r="B216" s="5" t="s">
        <v>129</v>
      </c>
      <c r="C216" s="6" t="s">
        <v>165</v>
      </c>
      <c r="D216" s="6" t="s">
        <v>175</v>
      </c>
      <c r="E216" s="6" t="s">
        <v>130</v>
      </c>
      <c r="F216" s="11">
        <v>61958.2</v>
      </c>
      <c r="G216" s="12"/>
      <c r="H216" s="165">
        <v>61958.2</v>
      </c>
    </row>
    <row r="217" spans="1:8" ht="51" outlineLevel="3" x14ac:dyDescent="0.25">
      <c r="A217" s="15" t="s">
        <v>1</v>
      </c>
      <c r="B217" s="14" t="s">
        <v>174</v>
      </c>
      <c r="C217" s="15" t="s">
        <v>165</v>
      </c>
      <c r="D217" s="15" t="s">
        <v>176</v>
      </c>
      <c r="E217" s="15" t="s">
        <v>4</v>
      </c>
      <c r="F217" s="16">
        <v>9258.2000000000007</v>
      </c>
      <c r="G217" s="25">
        <v>9258.2000000000007</v>
      </c>
      <c r="H217" s="21"/>
    </row>
    <row r="218" spans="1:8" ht="38.25" outlineLevel="4" x14ac:dyDescent="0.25">
      <c r="A218" s="6" t="s">
        <v>1</v>
      </c>
      <c r="B218" s="5" t="s">
        <v>129</v>
      </c>
      <c r="C218" s="6" t="s">
        <v>165</v>
      </c>
      <c r="D218" s="6" t="s">
        <v>176</v>
      </c>
      <c r="E218" s="6" t="s">
        <v>130</v>
      </c>
      <c r="F218" s="11">
        <v>9258.2000000000007</v>
      </c>
      <c r="G218" s="24">
        <v>9258.2000000000007</v>
      </c>
      <c r="H218" s="23"/>
    </row>
    <row r="219" spans="1:8" ht="25.5" outlineLevel="3" x14ac:dyDescent="0.25">
      <c r="A219" s="15" t="s">
        <v>1</v>
      </c>
      <c r="B219" s="14" t="s">
        <v>177</v>
      </c>
      <c r="C219" s="15" t="s">
        <v>165</v>
      </c>
      <c r="D219" s="15" t="s">
        <v>178</v>
      </c>
      <c r="E219" s="15" t="s">
        <v>4</v>
      </c>
      <c r="F219" s="16">
        <v>49</v>
      </c>
      <c r="G219" s="25">
        <v>49</v>
      </c>
      <c r="H219" s="21"/>
    </row>
    <row r="220" spans="1:8" ht="38.25" outlineLevel="4" x14ac:dyDescent="0.25">
      <c r="A220" s="6" t="s">
        <v>1</v>
      </c>
      <c r="B220" s="5" t="s">
        <v>21</v>
      </c>
      <c r="C220" s="6" t="s">
        <v>165</v>
      </c>
      <c r="D220" s="6" t="s">
        <v>178</v>
      </c>
      <c r="E220" s="6" t="s">
        <v>22</v>
      </c>
      <c r="F220" s="11">
        <v>49</v>
      </c>
      <c r="G220" s="24">
        <v>49</v>
      </c>
      <c r="H220" s="23"/>
    </row>
    <row r="221" spans="1:8" ht="51" outlineLevel="3" x14ac:dyDescent="0.25">
      <c r="A221" s="15" t="s">
        <v>1</v>
      </c>
      <c r="B221" s="14" t="s">
        <v>179</v>
      </c>
      <c r="C221" s="15" t="s">
        <v>165</v>
      </c>
      <c r="D221" s="15" t="s">
        <v>180</v>
      </c>
      <c r="E221" s="15" t="s">
        <v>4</v>
      </c>
      <c r="F221" s="16">
        <v>1017.6</v>
      </c>
      <c r="G221" s="17"/>
      <c r="H221" s="159">
        <v>1017.6</v>
      </c>
    </row>
    <row r="222" spans="1:8" ht="38.25" outlineLevel="4" x14ac:dyDescent="0.25">
      <c r="A222" s="6" t="s">
        <v>1</v>
      </c>
      <c r="B222" s="5" t="s">
        <v>21</v>
      </c>
      <c r="C222" s="6" t="s">
        <v>165</v>
      </c>
      <c r="D222" s="6" t="s">
        <v>180</v>
      </c>
      <c r="E222" s="6" t="s">
        <v>22</v>
      </c>
      <c r="F222" s="11">
        <v>1017.6</v>
      </c>
      <c r="G222" s="12"/>
      <c r="H222" s="165">
        <v>1017.6</v>
      </c>
    </row>
    <row r="223" spans="1:8" ht="51" outlineLevel="3" x14ac:dyDescent="0.25">
      <c r="A223" s="15" t="s">
        <v>1</v>
      </c>
      <c r="B223" s="14" t="s">
        <v>179</v>
      </c>
      <c r="C223" s="15" t="s">
        <v>165</v>
      </c>
      <c r="D223" s="15" t="s">
        <v>181</v>
      </c>
      <c r="E223" s="15" t="s">
        <v>4</v>
      </c>
      <c r="F223" s="16">
        <v>152.11617000000001</v>
      </c>
      <c r="G223" s="25">
        <v>152.11617000000001</v>
      </c>
      <c r="H223" s="21"/>
    </row>
    <row r="224" spans="1:8" ht="38.25" outlineLevel="4" x14ac:dyDescent="0.25">
      <c r="A224" s="6" t="s">
        <v>1</v>
      </c>
      <c r="B224" s="5" t="s">
        <v>21</v>
      </c>
      <c r="C224" s="6" t="s">
        <v>165</v>
      </c>
      <c r="D224" s="6" t="s">
        <v>181</v>
      </c>
      <c r="E224" s="6" t="s">
        <v>22</v>
      </c>
      <c r="F224" s="11">
        <v>152.11617000000001</v>
      </c>
      <c r="G224" s="24">
        <v>152.11617000000001</v>
      </c>
      <c r="H224" s="23"/>
    </row>
    <row r="225" spans="1:9" ht="38.25" outlineLevel="3" x14ac:dyDescent="0.25">
      <c r="A225" s="15" t="s">
        <v>1</v>
      </c>
      <c r="B225" s="14" t="s">
        <v>182</v>
      </c>
      <c r="C225" s="15" t="s">
        <v>165</v>
      </c>
      <c r="D225" s="15" t="s">
        <v>183</v>
      </c>
      <c r="E225" s="15" t="s">
        <v>4</v>
      </c>
      <c r="F225" s="16">
        <v>103.0168</v>
      </c>
      <c r="G225" s="25">
        <v>103.0168</v>
      </c>
      <c r="H225" s="21"/>
    </row>
    <row r="226" spans="1:9" ht="38.25" outlineLevel="4" x14ac:dyDescent="0.25">
      <c r="A226" s="6" t="s">
        <v>1</v>
      </c>
      <c r="B226" s="5" t="s">
        <v>21</v>
      </c>
      <c r="C226" s="6" t="s">
        <v>165</v>
      </c>
      <c r="D226" s="6" t="s">
        <v>183</v>
      </c>
      <c r="E226" s="6" t="s">
        <v>22</v>
      </c>
      <c r="F226" s="11">
        <v>103.0168</v>
      </c>
      <c r="G226" s="24">
        <v>103.0168</v>
      </c>
      <c r="H226" s="23"/>
    </row>
    <row r="227" spans="1:9" ht="51" outlineLevel="3" x14ac:dyDescent="0.25">
      <c r="A227" s="15" t="s">
        <v>1</v>
      </c>
      <c r="B227" s="14" t="s">
        <v>184</v>
      </c>
      <c r="C227" s="15" t="s">
        <v>165</v>
      </c>
      <c r="D227" s="15" t="s">
        <v>185</v>
      </c>
      <c r="E227" s="15" t="s">
        <v>4</v>
      </c>
      <c r="F227" s="16">
        <v>480.4</v>
      </c>
      <c r="G227" s="17"/>
      <c r="H227" s="159">
        <v>480.4</v>
      </c>
    </row>
    <row r="228" spans="1:9" ht="38.25" outlineLevel="4" x14ac:dyDescent="0.25">
      <c r="A228" s="6" t="s">
        <v>1</v>
      </c>
      <c r="B228" s="5" t="s">
        <v>21</v>
      </c>
      <c r="C228" s="6" t="s">
        <v>165</v>
      </c>
      <c r="D228" s="6" t="s">
        <v>185</v>
      </c>
      <c r="E228" s="6" t="s">
        <v>22</v>
      </c>
      <c r="F228" s="11">
        <v>480.4</v>
      </c>
      <c r="G228" s="12"/>
      <c r="H228" s="165">
        <v>480.4</v>
      </c>
    </row>
    <row r="229" spans="1:9" ht="51" outlineLevel="3" x14ac:dyDescent="0.25">
      <c r="A229" s="15" t="s">
        <v>1</v>
      </c>
      <c r="B229" s="14" t="s">
        <v>184</v>
      </c>
      <c r="C229" s="15" t="s">
        <v>165</v>
      </c>
      <c r="D229" s="15" t="s">
        <v>186</v>
      </c>
      <c r="E229" s="15" t="s">
        <v>4</v>
      </c>
      <c r="F229" s="16">
        <v>71.878</v>
      </c>
      <c r="G229" s="25">
        <v>71.878</v>
      </c>
      <c r="H229" s="21"/>
    </row>
    <row r="230" spans="1:9" ht="38.25" outlineLevel="4" x14ac:dyDescent="0.25">
      <c r="A230" s="6" t="s">
        <v>1</v>
      </c>
      <c r="B230" s="5" t="s">
        <v>21</v>
      </c>
      <c r="C230" s="6" t="s">
        <v>165</v>
      </c>
      <c r="D230" s="6" t="s">
        <v>186</v>
      </c>
      <c r="E230" s="6" t="s">
        <v>22</v>
      </c>
      <c r="F230" s="11">
        <v>71.878</v>
      </c>
      <c r="G230" s="24">
        <v>71.878</v>
      </c>
      <c r="H230" s="23"/>
    </row>
    <row r="231" spans="1:9" ht="25.5" outlineLevel="3" x14ac:dyDescent="0.25">
      <c r="A231" s="15" t="s">
        <v>1</v>
      </c>
      <c r="B231" s="14" t="s">
        <v>25</v>
      </c>
      <c r="C231" s="15" t="s">
        <v>165</v>
      </c>
      <c r="D231" s="15" t="s">
        <v>26</v>
      </c>
      <c r="E231" s="15" t="s">
        <v>4</v>
      </c>
      <c r="F231" s="16">
        <v>309.18</v>
      </c>
      <c r="G231" s="25">
        <v>309.18</v>
      </c>
      <c r="H231" s="21"/>
    </row>
    <row r="232" spans="1:9" ht="38.25" outlineLevel="4" x14ac:dyDescent="0.25">
      <c r="A232" s="6" t="s">
        <v>1</v>
      </c>
      <c r="B232" s="5" t="s">
        <v>21</v>
      </c>
      <c r="C232" s="6" t="s">
        <v>165</v>
      </c>
      <c r="D232" s="6" t="s">
        <v>26</v>
      </c>
      <c r="E232" s="6" t="s">
        <v>22</v>
      </c>
      <c r="F232" s="11">
        <v>309.18</v>
      </c>
      <c r="G232" s="24">
        <v>309.18</v>
      </c>
      <c r="H232" s="23"/>
    </row>
    <row r="233" spans="1:9" ht="89.25" outlineLevel="3" x14ac:dyDescent="0.25">
      <c r="A233" s="15" t="s">
        <v>1</v>
      </c>
      <c r="B233" s="14" t="s">
        <v>187</v>
      </c>
      <c r="C233" s="15" t="s">
        <v>165</v>
      </c>
      <c r="D233" s="15" t="s">
        <v>188</v>
      </c>
      <c r="E233" s="15" t="s">
        <v>4</v>
      </c>
      <c r="F233" s="16">
        <v>1819.03415</v>
      </c>
      <c r="G233" s="25">
        <v>1819.03415</v>
      </c>
      <c r="H233" s="21"/>
    </row>
    <row r="234" spans="1:9" outlineLevel="4" x14ac:dyDescent="0.25">
      <c r="A234" s="6" t="s">
        <v>1</v>
      </c>
      <c r="B234" s="5" t="s">
        <v>23</v>
      </c>
      <c r="C234" s="6" t="s">
        <v>165</v>
      </c>
      <c r="D234" s="6" t="s">
        <v>188</v>
      </c>
      <c r="E234" s="6" t="s">
        <v>24</v>
      </c>
      <c r="F234" s="11">
        <v>1819.03415</v>
      </c>
      <c r="G234" s="24">
        <v>1819.03415</v>
      </c>
      <c r="H234" s="23"/>
    </row>
    <row r="235" spans="1:9" outlineLevel="2" x14ac:dyDescent="0.25">
      <c r="A235" s="15" t="s">
        <v>1</v>
      </c>
      <c r="B235" s="14" t="s">
        <v>189</v>
      </c>
      <c r="C235" s="15" t="s">
        <v>190</v>
      </c>
      <c r="D235" s="15" t="s">
        <v>3</v>
      </c>
      <c r="E235" s="15" t="s">
        <v>4</v>
      </c>
      <c r="F235" s="16">
        <v>64256.15021</v>
      </c>
      <c r="G235" s="44">
        <v>30193.15021</v>
      </c>
      <c r="H235" s="173">
        <v>34063</v>
      </c>
      <c r="I235" s="188"/>
    </row>
    <row r="236" spans="1:9" ht="25.5" outlineLevel="3" x14ac:dyDescent="0.25">
      <c r="A236" s="15" t="s">
        <v>1</v>
      </c>
      <c r="B236" s="14" t="s">
        <v>191</v>
      </c>
      <c r="C236" s="15" t="s">
        <v>190</v>
      </c>
      <c r="D236" s="15" t="s">
        <v>192</v>
      </c>
      <c r="E236" s="15" t="s">
        <v>4</v>
      </c>
      <c r="F236" s="16">
        <v>15877.40065</v>
      </c>
      <c r="G236" s="25">
        <v>15877.40065</v>
      </c>
      <c r="H236" s="21"/>
    </row>
    <row r="237" spans="1:9" ht="38.25" outlineLevel="4" x14ac:dyDescent="0.25">
      <c r="A237" s="6" t="s">
        <v>1</v>
      </c>
      <c r="B237" s="5" t="s">
        <v>21</v>
      </c>
      <c r="C237" s="6" t="s">
        <v>190</v>
      </c>
      <c r="D237" s="6" t="s">
        <v>192</v>
      </c>
      <c r="E237" s="6" t="s">
        <v>22</v>
      </c>
      <c r="F237" s="11">
        <v>15877.40065</v>
      </c>
      <c r="G237" s="24">
        <v>15877.40065</v>
      </c>
      <c r="H237" s="23"/>
    </row>
    <row r="238" spans="1:9" outlineLevel="3" x14ac:dyDescent="0.25">
      <c r="A238" s="15" t="s">
        <v>1</v>
      </c>
      <c r="B238" s="14" t="s">
        <v>193</v>
      </c>
      <c r="C238" s="15" t="s">
        <v>190</v>
      </c>
      <c r="D238" s="15" t="s">
        <v>194</v>
      </c>
      <c r="E238" s="15" t="s">
        <v>4</v>
      </c>
      <c r="F238" s="16">
        <v>3760.2094200000001</v>
      </c>
      <c r="G238" s="25">
        <v>3760.2094200000001</v>
      </c>
      <c r="H238" s="21"/>
    </row>
    <row r="239" spans="1:9" ht="38.25" outlineLevel="4" x14ac:dyDescent="0.25">
      <c r="A239" s="6" t="s">
        <v>1</v>
      </c>
      <c r="B239" s="5" t="s">
        <v>21</v>
      </c>
      <c r="C239" s="6" t="s">
        <v>190</v>
      </c>
      <c r="D239" s="6" t="s">
        <v>194</v>
      </c>
      <c r="E239" s="6" t="s">
        <v>22</v>
      </c>
      <c r="F239" s="11">
        <v>3760.2094200000001</v>
      </c>
      <c r="G239" s="24">
        <v>3760.2094200000001</v>
      </c>
      <c r="H239" s="23"/>
    </row>
    <row r="240" spans="1:9" ht="25.5" outlineLevel="3" x14ac:dyDescent="0.25">
      <c r="A240" s="15" t="s">
        <v>1</v>
      </c>
      <c r="B240" s="14" t="s">
        <v>195</v>
      </c>
      <c r="C240" s="15" t="s">
        <v>190</v>
      </c>
      <c r="D240" s="15" t="s">
        <v>196</v>
      </c>
      <c r="E240" s="15" t="s">
        <v>4</v>
      </c>
      <c r="F240" s="16">
        <v>1137.0360900000001</v>
      </c>
      <c r="G240" s="25">
        <v>1137.0360900000001</v>
      </c>
      <c r="H240" s="21"/>
    </row>
    <row r="241" spans="1:8" ht="38.25" outlineLevel="4" x14ac:dyDescent="0.25">
      <c r="A241" s="6" t="s">
        <v>1</v>
      </c>
      <c r="B241" s="5" t="s">
        <v>21</v>
      </c>
      <c r="C241" s="6" t="s">
        <v>190</v>
      </c>
      <c r="D241" s="6" t="s">
        <v>196</v>
      </c>
      <c r="E241" s="6" t="s">
        <v>22</v>
      </c>
      <c r="F241" s="11">
        <v>1137.0360900000001</v>
      </c>
      <c r="G241" s="24">
        <v>1137.0360900000001</v>
      </c>
      <c r="H241" s="23"/>
    </row>
    <row r="242" spans="1:8" outlineLevel="3" x14ac:dyDescent="0.25">
      <c r="A242" s="15" t="s">
        <v>1</v>
      </c>
      <c r="B242" s="14" t="s">
        <v>197</v>
      </c>
      <c r="C242" s="15" t="s">
        <v>190</v>
      </c>
      <c r="D242" s="15" t="s">
        <v>198</v>
      </c>
      <c r="E242" s="15" t="s">
        <v>4</v>
      </c>
      <c r="F242" s="16">
        <v>2395.4371999999998</v>
      </c>
      <c r="G242" s="25">
        <v>2395.4371999999998</v>
      </c>
      <c r="H242" s="21"/>
    </row>
    <row r="243" spans="1:8" ht="38.25" outlineLevel="4" x14ac:dyDescent="0.25">
      <c r="A243" s="6" t="s">
        <v>1</v>
      </c>
      <c r="B243" s="5" t="s">
        <v>21</v>
      </c>
      <c r="C243" s="6" t="s">
        <v>190</v>
      </c>
      <c r="D243" s="6" t="s">
        <v>198</v>
      </c>
      <c r="E243" s="6" t="s">
        <v>22</v>
      </c>
      <c r="F243" s="11">
        <v>2395.4371999999998</v>
      </c>
      <c r="G243" s="24">
        <v>2395.4371999999998</v>
      </c>
      <c r="H243" s="23"/>
    </row>
    <row r="244" spans="1:8" ht="25.5" outlineLevel="3" x14ac:dyDescent="0.25">
      <c r="A244" s="15" t="s">
        <v>1</v>
      </c>
      <c r="B244" s="14" t="s">
        <v>199</v>
      </c>
      <c r="C244" s="15" t="s">
        <v>190</v>
      </c>
      <c r="D244" s="15" t="s">
        <v>200</v>
      </c>
      <c r="E244" s="15" t="s">
        <v>4</v>
      </c>
      <c r="F244" s="16">
        <v>1518.4715200000001</v>
      </c>
      <c r="G244" s="25">
        <v>1518.4715200000001</v>
      </c>
      <c r="H244" s="21"/>
    </row>
    <row r="245" spans="1:8" ht="38.25" outlineLevel="4" x14ac:dyDescent="0.25">
      <c r="A245" s="6" t="s">
        <v>1</v>
      </c>
      <c r="B245" s="5" t="s">
        <v>21</v>
      </c>
      <c r="C245" s="6" t="s">
        <v>190</v>
      </c>
      <c r="D245" s="6" t="s">
        <v>200</v>
      </c>
      <c r="E245" s="6" t="s">
        <v>22</v>
      </c>
      <c r="F245" s="11">
        <v>1518.4715200000001</v>
      </c>
      <c r="G245" s="24">
        <v>1518.4715200000001</v>
      </c>
      <c r="H245" s="23"/>
    </row>
    <row r="246" spans="1:8" ht="25.5" outlineLevel="3" x14ac:dyDescent="0.25">
      <c r="A246" s="15" t="s">
        <v>1</v>
      </c>
      <c r="B246" s="14" t="s">
        <v>201</v>
      </c>
      <c r="C246" s="15" t="s">
        <v>190</v>
      </c>
      <c r="D246" s="15" t="s">
        <v>202</v>
      </c>
      <c r="E246" s="15" t="s">
        <v>4</v>
      </c>
      <c r="F246" s="16">
        <v>199.90799999999999</v>
      </c>
      <c r="G246" s="25">
        <v>199.90799999999999</v>
      </c>
      <c r="H246" s="21"/>
    </row>
    <row r="247" spans="1:8" ht="38.25" outlineLevel="4" x14ac:dyDescent="0.25">
      <c r="A247" s="6" t="s">
        <v>1</v>
      </c>
      <c r="B247" s="5" t="s">
        <v>21</v>
      </c>
      <c r="C247" s="6" t="s">
        <v>190</v>
      </c>
      <c r="D247" s="6" t="s">
        <v>202</v>
      </c>
      <c r="E247" s="6" t="s">
        <v>22</v>
      </c>
      <c r="F247" s="11">
        <v>199.90799999999999</v>
      </c>
      <c r="G247" s="24">
        <v>199.90799999999999</v>
      </c>
      <c r="H247" s="23"/>
    </row>
    <row r="248" spans="1:8" ht="51" outlineLevel="3" x14ac:dyDescent="0.25">
      <c r="A248" s="15" t="s">
        <v>1</v>
      </c>
      <c r="B248" s="14" t="s">
        <v>203</v>
      </c>
      <c r="C248" s="15" t="s">
        <v>190</v>
      </c>
      <c r="D248" s="15" t="s">
        <v>204</v>
      </c>
      <c r="E248" s="15" t="s">
        <v>4</v>
      </c>
      <c r="F248" s="16">
        <v>200</v>
      </c>
      <c r="G248" s="25">
        <v>200</v>
      </c>
      <c r="H248" s="21"/>
    </row>
    <row r="249" spans="1:8" ht="38.25" outlineLevel="4" x14ac:dyDescent="0.25">
      <c r="A249" s="6" t="s">
        <v>1</v>
      </c>
      <c r="B249" s="5" t="s">
        <v>21</v>
      </c>
      <c r="C249" s="6" t="s">
        <v>190</v>
      </c>
      <c r="D249" s="6" t="s">
        <v>204</v>
      </c>
      <c r="E249" s="6" t="s">
        <v>22</v>
      </c>
      <c r="F249" s="11">
        <v>200</v>
      </c>
      <c r="G249" s="24">
        <v>200</v>
      </c>
      <c r="H249" s="23"/>
    </row>
    <row r="250" spans="1:8" ht="38.25" outlineLevel="3" x14ac:dyDescent="0.25">
      <c r="A250" s="15" t="s">
        <v>1</v>
      </c>
      <c r="B250" s="14" t="s">
        <v>205</v>
      </c>
      <c r="C250" s="15" t="s">
        <v>190</v>
      </c>
      <c r="D250" s="15" t="s">
        <v>206</v>
      </c>
      <c r="E250" s="15" t="s">
        <v>4</v>
      </c>
      <c r="F250" s="16">
        <v>3235.2873300000001</v>
      </c>
      <c r="G250" s="25">
        <v>3235.2873300000001</v>
      </c>
      <c r="H250" s="21"/>
    </row>
    <row r="251" spans="1:8" ht="38.25" outlineLevel="4" x14ac:dyDescent="0.25">
      <c r="A251" s="6" t="s">
        <v>1</v>
      </c>
      <c r="B251" s="5" t="s">
        <v>21</v>
      </c>
      <c r="C251" s="6" t="s">
        <v>190</v>
      </c>
      <c r="D251" s="6" t="s">
        <v>206</v>
      </c>
      <c r="E251" s="6" t="s">
        <v>22</v>
      </c>
      <c r="F251" s="11">
        <v>3235.2873300000001</v>
      </c>
      <c r="G251" s="24">
        <v>3235.2873300000001</v>
      </c>
      <c r="H251" s="23"/>
    </row>
    <row r="252" spans="1:8" ht="25.5" outlineLevel="3" x14ac:dyDescent="0.25">
      <c r="A252" s="15" t="s">
        <v>1</v>
      </c>
      <c r="B252" s="14" t="s">
        <v>207</v>
      </c>
      <c r="C252" s="15" t="s">
        <v>190</v>
      </c>
      <c r="D252" s="15" t="s">
        <v>208</v>
      </c>
      <c r="E252" s="15" t="s">
        <v>4</v>
      </c>
      <c r="F252" s="16">
        <v>2850</v>
      </c>
      <c r="G252" s="25"/>
      <c r="H252" s="176">
        <v>2850</v>
      </c>
    </row>
    <row r="253" spans="1:8" ht="38.25" outlineLevel="4" x14ac:dyDescent="0.25">
      <c r="A253" s="6" t="s">
        <v>1</v>
      </c>
      <c r="B253" s="5" t="s">
        <v>21</v>
      </c>
      <c r="C253" s="6" t="s">
        <v>190</v>
      </c>
      <c r="D253" s="6" t="s">
        <v>208</v>
      </c>
      <c r="E253" s="6" t="s">
        <v>22</v>
      </c>
      <c r="F253" s="11">
        <v>2850</v>
      </c>
      <c r="G253" s="24"/>
      <c r="H253" s="177">
        <v>2850</v>
      </c>
    </row>
    <row r="254" spans="1:8" ht="25.5" outlineLevel="3" x14ac:dyDescent="0.25">
      <c r="A254" s="15" t="s">
        <v>1</v>
      </c>
      <c r="B254" s="14" t="s">
        <v>207</v>
      </c>
      <c r="C254" s="15" t="s">
        <v>190</v>
      </c>
      <c r="D254" s="15" t="s">
        <v>209</v>
      </c>
      <c r="E254" s="15" t="s">
        <v>4</v>
      </c>
      <c r="F254" s="16">
        <v>150</v>
      </c>
      <c r="G254" s="25">
        <v>150</v>
      </c>
      <c r="H254" s="21"/>
    </row>
    <row r="255" spans="1:8" ht="38.25" outlineLevel="4" x14ac:dyDescent="0.25">
      <c r="A255" s="6" t="s">
        <v>1</v>
      </c>
      <c r="B255" s="5" t="s">
        <v>21</v>
      </c>
      <c r="C255" s="6" t="s">
        <v>190</v>
      </c>
      <c r="D255" s="6" t="s">
        <v>209</v>
      </c>
      <c r="E255" s="6" t="s">
        <v>22</v>
      </c>
      <c r="F255" s="11">
        <v>150</v>
      </c>
      <c r="G255" s="24">
        <v>150</v>
      </c>
      <c r="H255" s="23"/>
    </row>
    <row r="256" spans="1:8" ht="38.25" outlineLevel="3" x14ac:dyDescent="0.25">
      <c r="A256" s="31" t="s">
        <v>1</v>
      </c>
      <c r="B256" s="32" t="s">
        <v>511</v>
      </c>
      <c r="C256" s="31" t="s">
        <v>190</v>
      </c>
      <c r="D256" s="31" t="s">
        <v>210</v>
      </c>
      <c r="E256" s="31" t="s">
        <v>4</v>
      </c>
      <c r="F256" s="33">
        <v>30747.200000000001</v>
      </c>
      <c r="G256" s="33">
        <v>1537.4</v>
      </c>
      <c r="H256" s="147">
        <v>29209.8</v>
      </c>
    </row>
    <row r="257" spans="1:8" ht="38.25" outlineLevel="4" x14ac:dyDescent="0.25">
      <c r="A257" s="34" t="s">
        <v>1</v>
      </c>
      <c r="B257" s="35" t="s">
        <v>512</v>
      </c>
      <c r="C257" s="34" t="s">
        <v>190</v>
      </c>
      <c r="D257" s="34" t="s">
        <v>210</v>
      </c>
      <c r="E257" s="34" t="s">
        <v>22</v>
      </c>
      <c r="F257" s="36">
        <v>30747.200000000001</v>
      </c>
      <c r="G257" s="36">
        <v>1537.4</v>
      </c>
      <c r="H257" s="148">
        <v>29209.8</v>
      </c>
    </row>
    <row r="258" spans="1:8" outlineLevel="4" x14ac:dyDescent="0.25">
      <c r="A258" s="34"/>
      <c r="B258" s="37" t="s">
        <v>489</v>
      </c>
      <c r="C258" s="34"/>
      <c r="D258" s="34"/>
      <c r="E258" s="34"/>
      <c r="F258" s="36"/>
      <c r="G258" s="36"/>
      <c r="H258" s="148"/>
    </row>
    <row r="259" spans="1:8" outlineLevel="4" x14ac:dyDescent="0.25">
      <c r="A259" s="38" t="s">
        <v>1</v>
      </c>
      <c r="B259" s="39" t="s">
        <v>513</v>
      </c>
      <c r="C259" s="38" t="s">
        <v>190</v>
      </c>
      <c r="D259" s="38" t="s">
        <v>210</v>
      </c>
      <c r="E259" s="38" t="s">
        <v>22</v>
      </c>
      <c r="F259" s="40">
        <v>28625.599999999999</v>
      </c>
      <c r="G259" s="40"/>
      <c r="H259" s="151">
        <v>28625.599999999999</v>
      </c>
    </row>
    <row r="260" spans="1:8" outlineLevel="4" x14ac:dyDescent="0.25">
      <c r="A260" s="38" t="s">
        <v>1</v>
      </c>
      <c r="B260" s="39" t="s">
        <v>514</v>
      </c>
      <c r="C260" s="38" t="s">
        <v>190</v>
      </c>
      <c r="D260" s="38" t="s">
        <v>210</v>
      </c>
      <c r="E260" s="38" t="s">
        <v>22</v>
      </c>
      <c r="F260" s="40">
        <v>584.20000000000005</v>
      </c>
      <c r="G260" s="40"/>
      <c r="H260" s="151">
        <v>584.20000000000005</v>
      </c>
    </row>
    <row r="261" spans="1:8" ht="38.25" outlineLevel="3" x14ac:dyDescent="0.25">
      <c r="A261" s="15" t="s">
        <v>1</v>
      </c>
      <c r="B261" s="14" t="s">
        <v>205</v>
      </c>
      <c r="C261" s="15" t="s">
        <v>190</v>
      </c>
      <c r="D261" s="15" t="s">
        <v>211</v>
      </c>
      <c r="E261" s="15" t="s">
        <v>4</v>
      </c>
      <c r="F261" s="45">
        <v>2108.6</v>
      </c>
      <c r="G261" s="47">
        <v>105.4</v>
      </c>
      <c r="H261" s="154">
        <v>2003.2</v>
      </c>
    </row>
    <row r="262" spans="1:8" ht="38.25" outlineLevel="4" x14ac:dyDescent="0.25">
      <c r="A262" s="6" t="s">
        <v>1</v>
      </c>
      <c r="B262" s="5" t="s">
        <v>21</v>
      </c>
      <c r="C262" s="6" t="s">
        <v>190</v>
      </c>
      <c r="D262" s="6" t="s">
        <v>211</v>
      </c>
      <c r="E262" s="6" t="s">
        <v>22</v>
      </c>
      <c r="F262" s="46">
        <v>2108.6</v>
      </c>
      <c r="G262" s="48">
        <v>105.4</v>
      </c>
      <c r="H262" s="157">
        <v>2003.2</v>
      </c>
    </row>
    <row r="263" spans="1:8" ht="25.5" outlineLevel="4" x14ac:dyDescent="0.25">
      <c r="A263" s="139" t="s">
        <v>1</v>
      </c>
      <c r="B263" s="138" t="s">
        <v>25</v>
      </c>
      <c r="C263" s="139" t="s">
        <v>190</v>
      </c>
      <c r="D263" s="185">
        <v>9990021100</v>
      </c>
      <c r="E263" s="139" t="s">
        <v>4</v>
      </c>
      <c r="F263" s="186">
        <v>66.599999999999994</v>
      </c>
      <c r="G263" s="187">
        <v>66.599999999999994</v>
      </c>
      <c r="H263" s="184"/>
    </row>
    <row r="264" spans="1:8" ht="38.25" outlineLevel="4" x14ac:dyDescent="0.25">
      <c r="A264" s="136" t="s">
        <v>1</v>
      </c>
      <c r="B264" s="135" t="s">
        <v>21</v>
      </c>
      <c r="C264" s="136" t="s">
        <v>190</v>
      </c>
      <c r="D264" s="136">
        <v>9990021100</v>
      </c>
      <c r="E264" s="136" t="s">
        <v>22</v>
      </c>
      <c r="F264" s="181">
        <v>66.599999999999994</v>
      </c>
      <c r="G264" s="183">
        <v>66.599999999999994</v>
      </c>
      <c r="H264" s="184"/>
    </row>
    <row r="265" spans="1:8" outlineLevel="3" x14ac:dyDescent="0.25">
      <c r="A265" s="15" t="s">
        <v>1</v>
      </c>
      <c r="B265" s="14" t="s">
        <v>58</v>
      </c>
      <c r="C265" s="15" t="s">
        <v>190</v>
      </c>
      <c r="D265" s="15" t="s">
        <v>59</v>
      </c>
      <c r="E265" s="15" t="s">
        <v>4</v>
      </c>
      <c r="F265" s="16">
        <v>10</v>
      </c>
      <c r="G265" s="30">
        <v>10</v>
      </c>
      <c r="H265" s="182"/>
    </row>
    <row r="266" spans="1:8" outlineLevel="4" x14ac:dyDescent="0.25">
      <c r="A266" s="6" t="s">
        <v>1</v>
      </c>
      <c r="B266" s="5" t="s">
        <v>23</v>
      </c>
      <c r="C266" s="6" t="s">
        <v>190</v>
      </c>
      <c r="D266" s="6" t="s">
        <v>59</v>
      </c>
      <c r="E266" s="6" t="s">
        <v>24</v>
      </c>
      <c r="F266" s="11">
        <v>10</v>
      </c>
      <c r="G266" s="41">
        <v>10</v>
      </c>
      <c r="H266" s="23"/>
    </row>
    <row r="267" spans="1:8" ht="25.5" outlineLevel="2" x14ac:dyDescent="0.25">
      <c r="A267" s="15" t="s">
        <v>1</v>
      </c>
      <c r="B267" s="14" t="s">
        <v>212</v>
      </c>
      <c r="C267" s="15" t="s">
        <v>213</v>
      </c>
      <c r="D267" s="15" t="s">
        <v>3</v>
      </c>
      <c r="E267" s="15" t="s">
        <v>4</v>
      </c>
      <c r="F267" s="16">
        <v>23253.844299999997</v>
      </c>
      <c r="G267" s="43">
        <v>22791.244299999998</v>
      </c>
      <c r="H267" s="172">
        <v>462.6</v>
      </c>
    </row>
    <row r="268" spans="1:8" ht="63.75" outlineLevel="3" x14ac:dyDescent="0.25">
      <c r="A268" s="15" t="s">
        <v>1</v>
      </c>
      <c r="B268" s="14" t="s">
        <v>214</v>
      </c>
      <c r="C268" s="15" t="s">
        <v>213</v>
      </c>
      <c r="D268" s="15" t="s">
        <v>215</v>
      </c>
      <c r="E268" s="15" t="s">
        <v>4</v>
      </c>
      <c r="F268" s="16">
        <v>22791.244299999998</v>
      </c>
      <c r="G268" s="42">
        <v>22791.244299999998</v>
      </c>
      <c r="H268" s="21"/>
    </row>
    <row r="269" spans="1:8" ht="76.5" outlineLevel="4" x14ac:dyDescent="0.25">
      <c r="A269" s="6" t="s">
        <v>1</v>
      </c>
      <c r="B269" s="5" t="s">
        <v>11</v>
      </c>
      <c r="C269" s="6" t="s">
        <v>213</v>
      </c>
      <c r="D269" s="6" t="s">
        <v>215</v>
      </c>
      <c r="E269" s="6" t="s">
        <v>12</v>
      </c>
      <c r="F269" s="11">
        <v>20419.235260000001</v>
      </c>
      <c r="G269" s="41">
        <v>20419.235260000001</v>
      </c>
      <c r="H269" s="23"/>
    </row>
    <row r="270" spans="1:8" ht="38.25" outlineLevel="4" x14ac:dyDescent="0.25">
      <c r="A270" s="6" t="s">
        <v>1</v>
      </c>
      <c r="B270" s="5" t="s">
        <v>21</v>
      </c>
      <c r="C270" s="6" t="s">
        <v>213</v>
      </c>
      <c r="D270" s="6" t="s">
        <v>215</v>
      </c>
      <c r="E270" s="6" t="s">
        <v>22</v>
      </c>
      <c r="F270" s="11">
        <v>2341.7200400000002</v>
      </c>
      <c r="G270" s="41">
        <v>2341.7200400000002</v>
      </c>
      <c r="H270" s="23"/>
    </row>
    <row r="271" spans="1:8" outlineLevel="4" x14ac:dyDescent="0.25">
      <c r="A271" s="6" t="s">
        <v>1</v>
      </c>
      <c r="B271" s="5" t="s">
        <v>23</v>
      </c>
      <c r="C271" s="6" t="s">
        <v>213</v>
      </c>
      <c r="D271" s="6" t="s">
        <v>215</v>
      </c>
      <c r="E271" s="6" t="s">
        <v>24</v>
      </c>
      <c r="F271" s="11">
        <v>30.289000000000001</v>
      </c>
      <c r="G271" s="41">
        <v>30.289000000000001</v>
      </c>
      <c r="H271" s="23"/>
    </row>
    <row r="272" spans="1:8" ht="63.75" outlineLevel="3" x14ac:dyDescent="0.25">
      <c r="A272" s="15" t="s">
        <v>1</v>
      </c>
      <c r="B272" s="14" t="s">
        <v>216</v>
      </c>
      <c r="C272" s="15" t="s">
        <v>213</v>
      </c>
      <c r="D272" s="15" t="s">
        <v>217</v>
      </c>
      <c r="E272" s="15" t="s">
        <v>4</v>
      </c>
      <c r="F272" s="16">
        <v>462.6</v>
      </c>
      <c r="G272" s="17"/>
      <c r="H272" s="159">
        <v>462.6</v>
      </c>
    </row>
    <row r="273" spans="1:8" ht="76.5" outlineLevel="4" x14ac:dyDescent="0.25">
      <c r="A273" s="6" t="s">
        <v>1</v>
      </c>
      <c r="B273" s="5" t="s">
        <v>11</v>
      </c>
      <c r="C273" s="6" t="s">
        <v>213</v>
      </c>
      <c r="D273" s="6" t="s">
        <v>217</v>
      </c>
      <c r="E273" s="6" t="s">
        <v>12</v>
      </c>
      <c r="F273" s="11">
        <v>462.6</v>
      </c>
      <c r="G273" s="12"/>
      <c r="H273" s="165">
        <v>462.6</v>
      </c>
    </row>
    <row r="274" spans="1:8" outlineLevel="1" x14ac:dyDescent="0.25">
      <c r="A274" s="15" t="s">
        <v>1</v>
      </c>
      <c r="B274" s="14" t="s">
        <v>218</v>
      </c>
      <c r="C274" s="15" t="s">
        <v>219</v>
      </c>
      <c r="D274" s="15" t="s">
        <v>3</v>
      </c>
      <c r="E274" s="15" t="s">
        <v>4</v>
      </c>
      <c r="F274" s="16">
        <v>19128.54592</v>
      </c>
      <c r="G274" s="54">
        <v>5525.4429200000004</v>
      </c>
      <c r="H274" s="173">
        <v>13603.073</v>
      </c>
    </row>
    <row r="275" spans="1:8" outlineLevel="2" x14ac:dyDescent="0.25">
      <c r="A275" s="15" t="s">
        <v>1</v>
      </c>
      <c r="B275" s="14" t="s">
        <v>220</v>
      </c>
      <c r="C275" s="15" t="s">
        <v>221</v>
      </c>
      <c r="D275" s="15" t="s">
        <v>3</v>
      </c>
      <c r="E275" s="15" t="s">
        <v>4</v>
      </c>
      <c r="F275" s="16">
        <v>3259.1880500000002</v>
      </c>
      <c r="G275" s="42">
        <v>3259.1880500000002</v>
      </c>
      <c r="H275" s="21"/>
    </row>
    <row r="276" spans="1:8" ht="63.75" outlineLevel="3" x14ac:dyDescent="0.25">
      <c r="A276" s="15" t="s">
        <v>1</v>
      </c>
      <c r="B276" s="14" t="s">
        <v>222</v>
      </c>
      <c r="C276" s="15" t="s">
        <v>221</v>
      </c>
      <c r="D276" s="15" t="s">
        <v>223</v>
      </c>
      <c r="E276" s="15" t="s">
        <v>4</v>
      </c>
      <c r="F276" s="16">
        <v>3259.1880500000002</v>
      </c>
      <c r="G276" s="42">
        <v>3259.1880500000002</v>
      </c>
      <c r="H276" s="21"/>
    </row>
    <row r="277" spans="1:8" ht="25.5" outlineLevel="4" x14ac:dyDescent="0.25">
      <c r="A277" s="6" t="s">
        <v>1</v>
      </c>
      <c r="B277" s="5" t="s">
        <v>86</v>
      </c>
      <c r="C277" s="6" t="s">
        <v>221</v>
      </c>
      <c r="D277" s="6" t="s">
        <v>223</v>
      </c>
      <c r="E277" s="6" t="s">
        <v>87</v>
      </c>
      <c r="F277" s="11">
        <v>3259.1880500000002</v>
      </c>
      <c r="G277" s="41">
        <v>3259.1880500000002</v>
      </c>
      <c r="H277" s="23"/>
    </row>
    <row r="278" spans="1:8" ht="25.5" outlineLevel="2" x14ac:dyDescent="0.25">
      <c r="A278" s="15" t="s">
        <v>1</v>
      </c>
      <c r="B278" s="14" t="s">
        <v>224</v>
      </c>
      <c r="C278" s="15" t="s">
        <v>225</v>
      </c>
      <c r="D278" s="15" t="s">
        <v>3</v>
      </c>
      <c r="E278" s="15" t="s">
        <v>4</v>
      </c>
      <c r="F278" s="16">
        <v>11409.90287</v>
      </c>
      <c r="G278" s="43">
        <v>1155.0548700000002</v>
      </c>
      <c r="H278" s="172">
        <v>10254.772999999999</v>
      </c>
    </row>
    <row r="279" spans="1:8" ht="25.5" outlineLevel="3" x14ac:dyDescent="0.25">
      <c r="A279" s="15" t="s">
        <v>1</v>
      </c>
      <c r="B279" s="14" t="s">
        <v>226</v>
      </c>
      <c r="C279" s="15" t="s">
        <v>225</v>
      </c>
      <c r="D279" s="15" t="s">
        <v>227</v>
      </c>
      <c r="E279" s="15" t="s">
        <v>4</v>
      </c>
      <c r="F279" s="16">
        <v>2468.9</v>
      </c>
      <c r="G279" s="17"/>
      <c r="H279" s="159">
        <v>2468.9</v>
      </c>
    </row>
    <row r="280" spans="1:8" ht="25.5" outlineLevel="4" x14ac:dyDescent="0.25">
      <c r="A280" s="6" t="s">
        <v>1</v>
      </c>
      <c r="B280" s="5" t="s">
        <v>86</v>
      </c>
      <c r="C280" s="6" t="s">
        <v>225</v>
      </c>
      <c r="D280" s="6" t="s">
        <v>227</v>
      </c>
      <c r="E280" s="6" t="s">
        <v>87</v>
      </c>
      <c r="F280" s="11">
        <v>2468.9</v>
      </c>
      <c r="G280" s="12"/>
      <c r="H280" s="165">
        <v>2468.9</v>
      </c>
    </row>
    <row r="281" spans="1:8" ht="25.5" outlineLevel="3" x14ac:dyDescent="0.25">
      <c r="A281" s="15" t="s">
        <v>1</v>
      </c>
      <c r="B281" s="14" t="s">
        <v>226</v>
      </c>
      <c r="C281" s="15" t="s">
        <v>225</v>
      </c>
      <c r="D281" s="15" t="s">
        <v>228</v>
      </c>
      <c r="E281" s="15" t="s">
        <v>4</v>
      </c>
      <c r="F281" s="16">
        <v>368.935</v>
      </c>
      <c r="G281" s="42">
        <v>368.9</v>
      </c>
      <c r="H281" s="21"/>
    </row>
    <row r="282" spans="1:8" ht="25.5" outlineLevel="4" x14ac:dyDescent="0.25">
      <c r="A282" s="6" t="s">
        <v>1</v>
      </c>
      <c r="B282" s="5" t="s">
        <v>86</v>
      </c>
      <c r="C282" s="6" t="s">
        <v>225</v>
      </c>
      <c r="D282" s="6" t="s">
        <v>228</v>
      </c>
      <c r="E282" s="6" t="s">
        <v>87</v>
      </c>
      <c r="F282" s="11">
        <v>368.935</v>
      </c>
      <c r="G282" s="41">
        <v>368.935</v>
      </c>
      <c r="H282" s="23"/>
    </row>
    <row r="283" spans="1:8" ht="51" outlineLevel="3" x14ac:dyDescent="0.25">
      <c r="A283" s="15" t="s">
        <v>1</v>
      </c>
      <c r="B283" s="14" t="s">
        <v>229</v>
      </c>
      <c r="C283" s="15" t="s">
        <v>225</v>
      </c>
      <c r="D283" s="15" t="s">
        <v>230</v>
      </c>
      <c r="E283" s="15" t="s">
        <v>4</v>
      </c>
      <c r="F283" s="16">
        <v>712</v>
      </c>
      <c r="G283" s="42">
        <v>712</v>
      </c>
      <c r="H283" s="21"/>
    </row>
    <row r="284" spans="1:8" ht="25.5" outlineLevel="4" x14ac:dyDescent="0.25">
      <c r="A284" s="6" t="s">
        <v>1</v>
      </c>
      <c r="B284" s="5" t="s">
        <v>86</v>
      </c>
      <c r="C284" s="6" t="s">
        <v>225</v>
      </c>
      <c r="D284" s="6" t="s">
        <v>230</v>
      </c>
      <c r="E284" s="6" t="s">
        <v>87</v>
      </c>
      <c r="F284" s="11">
        <v>712</v>
      </c>
      <c r="G284" s="41">
        <v>712</v>
      </c>
      <c r="H284" s="23"/>
    </row>
    <row r="285" spans="1:8" ht="127.5" outlineLevel="3" x14ac:dyDescent="0.25">
      <c r="A285" s="15" t="s">
        <v>1</v>
      </c>
      <c r="B285" s="14" t="s">
        <v>231</v>
      </c>
      <c r="C285" s="15" t="s">
        <v>225</v>
      </c>
      <c r="D285" s="15" t="s">
        <v>232</v>
      </c>
      <c r="E285" s="15" t="s">
        <v>4</v>
      </c>
      <c r="F285" s="16">
        <v>2697.5</v>
      </c>
      <c r="G285" s="17"/>
      <c r="H285" s="159">
        <v>2697.5</v>
      </c>
    </row>
    <row r="286" spans="1:8" ht="25.5" outlineLevel="4" x14ac:dyDescent="0.25">
      <c r="A286" s="6" t="s">
        <v>1</v>
      </c>
      <c r="B286" s="5" t="s">
        <v>86</v>
      </c>
      <c r="C286" s="6" t="s">
        <v>225</v>
      </c>
      <c r="D286" s="6" t="s">
        <v>232</v>
      </c>
      <c r="E286" s="6" t="s">
        <v>87</v>
      </c>
      <c r="F286" s="11">
        <v>2697.5</v>
      </c>
      <c r="G286" s="12"/>
      <c r="H286" s="165">
        <v>2697.5</v>
      </c>
    </row>
    <row r="287" spans="1:8" ht="51" outlineLevel="3" x14ac:dyDescent="0.25">
      <c r="A287" s="15" t="s">
        <v>1</v>
      </c>
      <c r="B287" s="14" t="s">
        <v>233</v>
      </c>
      <c r="C287" s="15" t="s">
        <v>225</v>
      </c>
      <c r="D287" s="15" t="s">
        <v>234</v>
      </c>
      <c r="E287" s="15" t="s">
        <v>4</v>
      </c>
      <c r="F287" s="16">
        <v>2684.94</v>
      </c>
      <c r="G287" s="17"/>
      <c r="H287" s="159">
        <v>2684.9</v>
      </c>
    </row>
    <row r="288" spans="1:8" outlineLevel="4" x14ac:dyDescent="0.25">
      <c r="A288" s="6" t="s">
        <v>1</v>
      </c>
      <c r="B288" s="5" t="s">
        <v>23</v>
      </c>
      <c r="C288" s="6" t="s">
        <v>225</v>
      </c>
      <c r="D288" s="6" t="s">
        <v>234</v>
      </c>
      <c r="E288" s="6" t="s">
        <v>24</v>
      </c>
      <c r="F288" s="11">
        <v>2684.94</v>
      </c>
      <c r="G288" s="12"/>
      <c r="H288" s="165">
        <v>2684.94</v>
      </c>
    </row>
    <row r="289" spans="1:8" ht="114.75" outlineLevel="3" x14ac:dyDescent="0.25">
      <c r="A289" s="15" t="s">
        <v>1</v>
      </c>
      <c r="B289" s="14" t="s">
        <v>235</v>
      </c>
      <c r="C289" s="15" t="s">
        <v>225</v>
      </c>
      <c r="D289" s="15" t="s">
        <v>236</v>
      </c>
      <c r="E289" s="15" t="s">
        <v>4</v>
      </c>
      <c r="F289" s="16">
        <v>2403.473</v>
      </c>
      <c r="G289" s="17"/>
      <c r="H289" s="159">
        <v>2403.473</v>
      </c>
    </row>
    <row r="290" spans="1:8" ht="25.5" outlineLevel="4" x14ac:dyDescent="0.25">
      <c r="A290" s="6" t="s">
        <v>1</v>
      </c>
      <c r="B290" s="5" t="s">
        <v>86</v>
      </c>
      <c r="C290" s="6" t="s">
        <v>225</v>
      </c>
      <c r="D290" s="6" t="s">
        <v>236</v>
      </c>
      <c r="E290" s="6" t="s">
        <v>87</v>
      </c>
      <c r="F290" s="11">
        <v>2403.473</v>
      </c>
      <c r="G290" s="12"/>
      <c r="H290" s="165">
        <v>2403.473</v>
      </c>
    </row>
    <row r="291" spans="1:8" ht="51" outlineLevel="3" x14ac:dyDescent="0.25">
      <c r="A291" s="15" t="s">
        <v>1</v>
      </c>
      <c r="B291" s="14" t="s">
        <v>233</v>
      </c>
      <c r="C291" s="15" t="s">
        <v>225</v>
      </c>
      <c r="D291" s="15" t="s">
        <v>237</v>
      </c>
      <c r="E291" s="15" t="s">
        <v>4</v>
      </c>
      <c r="F291" s="16">
        <v>74.154870000000003</v>
      </c>
      <c r="G291" s="42">
        <v>74.154870000000003</v>
      </c>
      <c r="H291" s="21"/>
    </row>
    <row r="292" spans="1:8" outlineLevel="4" x14ac:dyDescent="0.25">
      <c r="A292" s="6" t="s">
        <v>1</v>
      </c>
      <c r="B292" s="5" t="s">
        <v>23</v>
      </c>
      <c r="C292" s="6" t="s">
        <v>225</v>
      </c>
      <c r="D292" s="6" t="s">
        <v>237</v>
      </c>
      <c r="E292" s="6" t="s">
        <v>24</v>
      </c>
      <c r="F292" s="11">
        <v>74.154870000000003</v>
      </c>
      <c r="G292" s="41">
        <v>74.154870000000003</v>
      </c>
      <c r="H292" s="23"/>
    </row>
    <row r="293" spans="1:8" outlineLevel="2" x14ac:dyDescent="0.25">
      <c r="A293" s="62" t="s">
        <v>1</v>
      </c>
      <c r="B293" s="63" t="s">
        <v>238</v>
      </c>
      <c r="C293" s="62" t="s">
        <v>239</v>
      </c>
      <c r="D293" s="62" t="s">
        <v>3</v>
      </c>
      <c r="E293" s="62" t="s">
        <v>4</v>
      </c>
      <c r="F293" s="50">
        <v>4459.4549999999999</v>
      </c>
      <c r="G293" s="55">
        <v>1111.2</v>
      </c>
      <c r="H293" s="147">
        <v>3348.3</v>
      </c>
    </row>
    <row r="294" spans="1:8" ht="25.5" outlineLevel="3" x14ac:dyDescent="0.25">
      <c r="A294" s="62" t="s">
        <v>1</v>
      </c>
      <c r="B294" s="63" t="s">
        <v>240</v>
      </c>
      <c r="C294" s="62" t="s">
        <v>239</v>
      </c>
      <c r="D294" s="62" t="s">
        <v>241</v>
      </c>
      <c r="E294" s="62" t="s">
        <v>4</v>
      </c>
      <c r="F294" s="50">
        <v>4459.4549999999999</v>
      </c>
      <c r="G294" s="55">
        <v>1111.2</v>
      </c>
      <c r="H294" s="147">
        <v>3348.3</v>
      </c>
    </row>
    <row r="295" spans="1:8" ht="25.5" outlineLevel="4" x14ac:dyDescent="0.25">
      <c r="A295" s="64" t="s">
        <v>1</v>
      </c>
      <c r="B295" s="65" t="s">
        <v>86</v>
      </c>
      <c r="C295" s="64" t="s">
        <v>239</v>
      </c>
      <c r="D295" s="64" t="s">
        <v>241</v>
      </c>
      <c r="E295" s="64" t="s">
        <v>87</v>
      </c>
      <c r="F295" s="49">
        <v>4459.4549999999999</v>
      </c>
      <c r="G295" s="57">
        <v>1111.2</v>
      </c>
      <c r="H295" s="148">
        <v>3348.3</v>
      </c>
    </row>
    <row r="296" spans="1:8" outlineLevel="4" x14ac:dyDescent="0.25">
      <c r="A296" s="56"/>
      <c r="B296" s="58" t="s">
        <v>489</v>
      </c>
      <c r="C296" s="56"/>
      <c r="D296" s="56"/>
      <c r="E296" s="56"/>
      <c r="F296" s="57"/>
      <c r="G296" s="57"/>
      <c r="H296" s="148"/>
    </row>
    <row r="297" spans="1:8" outlineLevel="4" x14ac:dyDescent="0.25">
      <c r="A297" s="59" t="s">
        <v>1</v>
      </c>
      <c r="B297" s="60" t="s">
        <v>513</v>
      </c>
      <c r="C297" s="59" t="s">
        <v>239</v>
      </c>
      <c r="D297" s="59" t="s">
        <v>241</v>
      </c>
      <c r="E297" s="59" t="s">
        <v>87</v>
      </c>
      <c r="F297" s="61">
        <v>1538.4</v>
      </c>
      <c r="G297" s="61"/>
      <c r="H297" s="151">
        <v>1538.4</v>
      </c>
    </row>
    <row r="298" spans="1:8" outlineLevel="4" x14ac:dyDescent="0.25">
      <c r="A298" s="59" t="s">
        <v>1</v>
      </c>
      <c r="B298" s="60" t="s">
        <v>514</v>
      </c>
      <c r="C298" s="59" t="s">
        <v>239</v>
      </c>
      <c r="D298" s="59" t="s">
        <v>241</v>
      </c>
      <c r="E298" s="59" t="s">
        <v>87</v>
      </c>
      <c r="F298" s="61">
        <v>1809.9</v>
      </c>
      <c r="G298" s="61"/>
      <c r="H298" s="151">
        <v>1809.9</v>
      </c>
    </row>
    <row r="299" spans="1:8" ht="38.25" outlineLevel="1" x14ac:dyDescent="0.25">
      <c r="A299" s="15" t="s">
        <v>1</v>
      </c>
      <c r="B299" s="14" t="s">
        <v>242</v>
      </c>
      <c r="C299" s="15" t="s">
        <v>243</v>
      </c>
      <c r="D299" s="15" t="s">
        <v>3</v>
      </c>
      <c r="E299" s="15" t="s">
        <v>4</v>
      </c>
      <c r="F299" s="16">
        <v>1140.69154</v>
      </c>
      <c r="G299" s="42">
        <v>1140.69154</v>
      </c>
      <c r="H299" s="21"/>
    </row>
    <row r="300" spans="1:8" ht="25.5" outlineLevel="2" x14ac:dyDescent="0.25">
      <c r="A300" s="15" t="s">
        <v>1</v>
      </c>
      <c r="B300" s="14" t="s">
        <v>244</v>
      </c>
      <c r="C300" s="15" t="s">
        <v>245</v>
      </c>
      <c r="D300" s="15" t="s">
        <v>3</v>
      </c>
      <c r="E300" s="15" t="s">
        <v>4</v>
      </c>
      <c r="F300" s="16">
        <v>1140.69154</v>
      </c>
      <c r="G300" s="42">
        <v>1140.69154</v>
      </c>
      <c r="H300" s="21"/>
    </row>
    <row r="301" spans="1:8" ht="51" outlineLevel="3" x14ac:dyDescent="0.25">
      <c r="A301" s="15" t="s">
        <v>1</v>
      </c>
      <c r="B301" s="14" t="s">
        <v>246</v>
      </c>
      <c r="C301" s="15" t="s">
        <v>245</v>
      </c>
      <c r="D301" s="15" t="s">
        <v>247</v>
      </c>
      <c r="E301" s="15" t="s">
        <v>4</v>
      </c>
      <c r="F301" s="16">
        <v>1140.69154</v>
      </c>
      <c r="G301" s="42">
        <v>1140.69154</v>
      </c>
      <c r="H301" s="21"/>
    </row>
    <row r="302" spans="1:8" ht="25.5" outlineLevel="4" x14ac:dyDescent="0.25">
      <c r="A302" s="6" t="s">
        <v>1</v>
      </c>
      <c r="B302" s="5" t="s">
        <v>248</v>
      </c>
      <c r="C302" s="6" t="s">
        <v>245</v>
      </c>
      <c r="D302" s="6" t="s">
        <v>247</v>
      </c>
      <c r="E302" s="6" t="s">
        <v>249</v>
      </c>
      <c r="F302" s="11">
        <v>1140.69154</v>
      </c>
      <c r="G302" s="41">
        <v>1140.69154</v>
      </c>
      <c r="H302" s="23"/>
    </row>
    <row r="303" spans="1:8" ht="51" outlineLevel="4" x14ac:dyDescent="0.25">
      <c r="A303" s="15" t="s">
        <v>475</v>
      </c>
      <c r="B303" s="14" t="s">
        <v>474</v>
      </c>
      <c r="C303" s="15" t="s">
        <v>2</v>
      </c>
      <c r="D303" s="15" t="s">
        <v>3</v>
      </c>
      <c r="E303" s="15" t="s">
        <v>4</v>
      </c>
      <c r="F303" s="16">
        <v>12708.17647</v>
      </c>
      <c r="G303" s="52">
        <v>12420.482550000001</v>
      </c>
      <c r="H303" s="172">
        <v>287.69391999999999</v>
      </c>
    </row>
    <row r="304" spans="1:8" ht="25.5" outlineLevel="4" x14ac:dyDescent="0.25">
      <c r="A304" s="15" t="s">
        <v>475</v>
      </c>
      <c r="B304" s="14" t="s">
        <v>5</v>
      </c>
      <c r="C304" s="15" t="s">
        <v>6</v>
      </c>
      <c r="D304" s="15" t="s">
        <v>3</v>
      </c>
      <c r="E304" s="15" t="s">
        <v>4</v>
      </c>
      <c r="F304" s="16">
        <v>12708.17647</v>
      </c>
      <c r="G304" s="52">
        <v>12420.482550000001</v>
      </c>
      <c r="H304" s="172">
        <v>287.69391999999999</v>
      </c>
    </row>
    <row r="305" spans="1:8" ht="51" outlineLevel="4" x14ac:dyDescent="0.25">
      <c r="A305" s="15" t="s">
        <v>475</v>
      </c>
      <c r="B305" s="14" t="s">
        <v>476</v>
      </c>
      <c r="C305" s="15" t="s">
        <v>477</v>
      </c>
      <c r="D305" s="15" t="s">
        <v>3</v>
      </c>
      <c r="E305" s="15" t="s">
        <v>4</v>
      </c>
      <c r="F305" s="16">
        <v>12708.17647</v>
      </c>
      <c r="G305" s="52">
        <v>12420.482550000001</v>
      </c>
      <c r="H305" s="172">
        <v>287.69391999999999</v>
      </c>
    </row>
    <row r="306" spans="1:8" ht="51" outlineLevel="4" x14ac:dyDescent="0.25">
      <c r="A306" s="15" t="s">
        <v>475</v>
      </c>
      <c r="B306" s="14" t="s">
        <v>478</v>
      </c>
      <c r="C306" s="15" t="s">
        <v>477</v>
      </c>
      <c r="D306" s="15" t="s">
        <v>479</v>
      </c>
      <c r="E306" s="15" t="s">
        <v>4</v>
      </c>
      <c r="F306" s="16">
        <v>26.678329999999999</v>
      </c>
      <c r="G306" s="50">
        <v>26.678329999999999</v>
      </c>
      <c r="H306" s="21"/>
    </row>
    <row r="307" spans="1:8" ht="38.25" outlineLevel="4" x14ac:dyDescent="0.25">
      <c r="A307" s="6" t="s">
        <v>475</v>
      </c>
      <c r="B307" s="5" t="s">
        <v>21</v>
      </c>
      <c r="C307" s="6" t="s">
        <v>477</v>
      </c>
      <c r="D307" s="6" t="s">
        <v>479</v>
      </c>
      <c r="E307" s="6" t="s">
        <v>22</v>
      </c>
      <c r="F307" s="11">
        <v>26.678329999999999</v>
      </c>
      <c r="G307" s="49">
        <v>26.678329999999999</v>
      </c>
      <c r="H307" s="23"/>
    </row>
    <row r="308" spans="1:8" ht="76.5" outlineLevel="4" x14ac:dyDescent="0.25">
      <c r="A308" s="15" t="s">
        <v>475</v>
      </c>
      <c r="B308" s="14" t="s">
        <v>480</v>
      </c>
      <c r="C308" s="15" t="s">
        <v>477</v>
      </c>
      <c r="D308" s="15" t="s">
        <v>481</v>
      </c>
      <c r="E308" s="15" t="s">
        <v>4</v>
      </c>
      <c r="F308" s="16">
        <v>101.1814</v>
      </c>
      <c r="G308" s="50">
        <v>101.1814</v>
      </c>
      <c r="H308" s="21"/>
    </row>
    <row r="309" spans="1:8" ht="38.25" outlineLevel="4" x14ac:dyDescent="0.25">
      <c r="A309" s="6" t="s">
        <v>475</v>
      </c>
      <c r="B309" s="5" t="s">
        <v>21</v>
      </c>
      <c r="C309" s="6" t="s">
        <v>477</v>
      </c>
      <c r="D309" s="6" t="s">
        <v>481</v>
      </c>
      <c r="E309" s="6" t="s">
        <v>22</v>
      </c>
      <c r="F309" s="11">
        <v>101.1814</v>
      </c>
      <c r="G309" s="49">
        <v>101.1814</v>
      </c>
      <c r="H309" s="23"/>
    </row>
    <row r="310" spans="1:8" ht="63.75" outlineLevel="4" x14ac:dyDescent="0.25">
      <c r="A310" s="15" t="s">
        <v>475</v>
      </c>
      <c r="B310" s="14" t="s">
        <v>482</v>
      </c>
      <c r="C310" s="15" t="s">
        <v>477</v>
      </c>
      <c r="D310" s="15" t="s">
        <v>483</v>
      </c>
      <c r="E310" s="15" t="s">
        <v>4</v>
      </c>
      <c r="F310" s="16">
        <v>316.54027000000002</v>
      </c>
      <c r="G310" s="50">
        <v>316.54027000000002</v>
      </c>
      <c r="H310" s="21"/>
    </row>
    <row r="311" spans="1:8" ht="38.25" outlineLevel="4" x14ac:dyDescent="0.25">
      <c r="A311" s="6" t="s">
        <v>475</v>
      </c>
      <c r="B311" s="5" t="s">
        <v>21</v>
      </c>
      <c r="C311" s="6" t="s">
        <v>477</v>
      </c>
      <c r="D311" s="6" t="s">
        <v>483</v>
      </c>
      <c r="E311" s="6" t="s">
        <v>22</v>
      </c>
      <c r="F311" s="11">
        <v>316.54027000000002</v>
      </c>
      <c r="G311" s="49">
        <v>316.54027000000002</v>
      </c>
      <c r="H311" s="23"/>
    </row>
    <row r="312" spans="1:8" ht="38.25" outlineLevel="4" x14ac:dyDescent="0.25">
      <c r="A312" s="15" t="s">
        <v>475</v>
      </c>
      <c r="B312" s="14" t="s">
        <v>17</v>
      </c>
      <c r="C312" s="15" t="s">
        <v>477</v>
      </c>
      <c r="D312" s="15" t="s">
        <v>18</v>
      </c>
      <c r="E312" s="15" t="s">
        <v>4</v>
      </c>
      <c r="F312" s="16">
        <v>11699.706200000001</v>
      </c>
      <c r="G312" s="50">
        <v>11699.706200000001</v>
      </c>
      <c r="H312" s="21"/>
    </row>
    <row r="313" spans="1:8" ht="76.5" outlineLevel="4" x14ac:dyDescent="0.25">
      <c r="A313" s="6" t="s">
        <v>475</v>
      </c>
      <c r="B313" s="5" t="s">
        <v>11</v>
      </c>
      <c r="C313" s="6" t="s">
        <v>477</v>
      </c>
      <c r="D313" s="6" t="s">
        <v>18</v>
      </c>
      <c r="E313" s="6" t="s">
        <v>12</v>
      </c>
      <c r="F313" s="11">
        <v>11699.706200000001</v>
      </c>
      <c r="G313" s="49">
        <v>11699.706200000001</v>
      </c>
      <c r="H313" s="23"/>
    </row>
    <row r="314" spans="1:8" ht="38.25" outlineLevel="4" x14ac:dyDescent="0.25">
      <c r="A314" s="15" t="s">
        <v>475</v>
      </c>
      <c r="B314" s="14" t="s">
        <v>19</v>
      </c>
      <c r="C314" s="15" t="s">
        <v>477</v>
      </c>
      <c r="D314" s="15" t="s">
        <v>20</v>
      </c>
      <c r="E314" s="15" t="s">
        <v>4</v>
      </c>
      <c r="F314" s="16">
        <v>276.37635</v>
      </c>
      <c r="G314" s="50">
        <v>276.37635</v>
      </c>
      <c r="H314" s="21"/>
    </row>
    <row r="315" spans="1:8" ht="38.25" outlineLevel="4" x14ac:dyDescent="0.25">
      <c r="A315" s="6" t="s">
        <v>475</v>
      </c>
      <c r="B315" s="5" t="s">
        <v>21</v>
      </c>
      <c r="C315" s="6" t="s">
        <v>477</v>
      </c>
      <c r="D315" s="6" t="s">
        <v>20</v>
      </c>
      <c r="E315" s="6" t="s">
        <v>22</v>
      </c>
      <c r="F315" s="11">
        <v>276.37635</v>
      </c>
      <c r="G315" s="49">
        <v>276.37635</v>
      </c>
      <c r="H315" s="23"/>
    </row>
    <row r="316" spans="1:8" ht="63.75" outlineLevel="4" x14ac:dyDescent="0.25">
      <c r="A316" s="15" t="s">
        <v>475</v>
      </c>
      <c r="B316" s="14" t="s">
        <v>13</v>
      </c>
      <c r="C316" s="15" t="s">
        <v>477</v>
      </c>
      <c r="D316" s="15" t="s">
        <v>27</v>
      </c>
      <c r="E316" s="15" t="s">
        <v>4</v>
      </c>
      <c r="F316" s="16">
        <v>287.69391999999999</v>
      </c>
      <c r="G316" s="17"/>
      <c r="H316" s="159">
        <v>287.69391999999999</v>
      </c>
    </row>
    <row r="317" spans="1:8" ht="76.5" outlineLevel="4" x14ac:dyDescent="0.25">
      <c r="A317" s="51" t="s">
        <v>475</v>
      </c>
      <c r="B317" s="5" t="s">
        <v>11</v>
      </c>
      <c r="C317" s="6" t="s">
        <v>477</v>
      </c>
      <c r="D317" s="6" t="s">
        <v>27</v>
      </c>
      <c r="E317" s="6" t="s">
        <v>12</v>
      </c>
      <c r="F317" s="11">
        <v>287.69391999999999</v>
      </c>
      <c r="G317" s="12"/>
      <c r="H317" s="165">
        <v>287.69391999999999</v>
      </c>
    </row>
    <row r="318" spans="1:8" ht="51" outlineLevel="4" x14ac:dyDescent="0.25">
      <c r="A318" s="15" t="s">
        <v>316</v>
      </c>
      <c r="B318" s="14" t="s">
        <v>315</v>
      </c>
      <c r="C318" s="15" t="s">
        <v>2</v>
      </c>
      <c r="D318" s="15" t="s">
        <v>3</v>
      </c>
      <c r="E318" s="15" t="s">
        <v>4</v>
      </c>
      <c r="F318" s="16">
        <v>1011789.9651</v>
      </c>
      <c r="G318" s="87">
        <v>347640.70001999999</v>
      </c>
      <c r="H318" s="172">
        <v>664149.26507999992</v>
      </c>
    </row>
    <row r="319" spans="1:8" outlineLevel="4" x14ac:dyDescent="0.25">
      <c r="A319" s="15" t="s">
        <v>316</v>
      </c>
      <c r="B319" s="14" t="s">
        <v>263</v>
      </c>
      <c r="C319" s="15" t="s">
        <v>264</v>
      </c>
      <c r="D319" s="15" t="s">
        <v>3</v>
      </c>
      <c r="E319" s="15" t="s">
        <v>4</v>
      </c>
      <c r="F319" s="16">
        <v>928538.94305999996</v>
      </c>
      <c r="G319" s="88">
        <v>343984.72002000001</v>
      </c>
      <c r="H319" s="173">
        <v>584554.22303999995</v>
      </c>
    </row>
    <row r="320" spans="1:8" outlineLevel="4" x14ac:dyDescent="0.25">
      <c r="A320" s="15" t="s">
        <v>316</v>
      </c>
      <c r="B320" s="14" t="s">
        <v>317</v>
      </c>
      <c r="C320" s="15" t="s">
        <v>318</v>
      </c>
      <c r="D320" s="15" t="s">
        <v>3</v>
      </c>
      <c r="E320" s="15" t="s">
        <v>4</v>
      </c>
      <c r="F320" s="16">
        <v>307414.89056000003</v>
      </c>
      <c r="G320" s="54">
        <v>143847.39056000003</v>
      </c>
      <c r="H320" s="173">
        <v>171935.69999999998</v>
      </c>
    </row>
    <row r="321" spans="1:8" ht="51" outlineLevel="4" x14ac:dyDescent="0.25">
      <c r="A321" s="15" t="s">
        <v>316</v>
      </c>
      <c r="B321" s="14" t="s">
        <v>319</v>
      </c>
      <c r="C321" s="15" t="s">
        <v>318</v>
      </c>
      <c r="D321" s="15" t="s">
        <v>320</v>
      </c>
      <c r="E321" s="15" t="s">
        <v>4</v>
      </c>
      <c r="F321" s="16">
        <v>89301.636369999993</v>
      </c>
      <c r="G321" s="50">
        <v>89301.636369999993</v>
      </c>
      <c r="H321" s="21"/>
    </row>
    <row r="322" spans="1:8" ht="38.25" outlineLevel="4" x14ac:dyDescent="0.25">
      <c r="A322" s="6" t="s">
        <v>316</v>
      </c>
      <c r="B322" s="5" t="s">
        <v>74</v>
      </c>
      <c r="C322" s="6" t="s">
        <v>318</v>
      </c>
      <c r="D322" s="6" t="s">
        <v>320</v>
      </c>
      <c r="E322" s="6" t="s">
        <v>75</v>
      </c>
      <c r="F322" s="11">
        <v>89301.636369999993</v>
      </c>
      <c r="G322" s="49">
        <v>89301.636369999993</v>
      </c>
      <c r="H322" s="23"/>
    </row>
    <row r="323" spans="1:8" ht="51" outlineLevel="4" x14ac:dyDescent="0.25">
      <c r="A323" s="15" t="s">
        <v>316</v>
      </c>
      <c r="B323" s="14" t="s">
        <v>321</v>
      </c>
      <c r="C323" s="15" t="s">
        <v>318</v>
      </c>
      <c r="D323" s="15" t="s">
        <v>322</v>
      </c>
      <c r="E323" s="15" t="s">
        <v>4</v>
      </c>
      <c r="F323" s="16">
        <v>50469.087740000003</v>
      </c>
      <c r="G323" s="50">
        <v>50469.087740000003</v>
      </c>
      <c r="H323" s="21"/>
    </row>
    <row r="324" spans="1:8" ht="38.25" outlineLevel="4" x14ac:dyDescent="0.25">
      <c r="A324" s="6" t="s">
        <v>316</v>
      </c>
      <c r="B324" s="5" t="s">
        <v>74</v>
      </c>
      <c r="C324" s="6" t="s">
        <v>318</v>
      </c>
      <c r="D324" s="6" t="s">
        <v>322</v>
      </c>
      <c r="E324" s="6" t="s">
        <v>75</v>
      </c>
      <c r="F324" s="11">
        <v>50469.087740000003</v>
      </c>
      <c r="G324" s="49">
        <v>50469.087740000003</v>
      </c>
      <c r="H324" s="23"/>
    </row>
    <row r="325" spans="1:8" ht="38.25" outlineLevel="4" x14ac:dyDescent="0.25">
      <c r="A325" s="15" t="s">
        <v>316</v>
      </c>
      <c r="B325" s="14" t="s">
        <v>323</v>
      </c>
      <c r="C325" s="15" t="s">
        <v>318</v>
      </c>
      <c r="D325" s="15" t="s">
        <v>324</v>
      </c>
      <c r="E325" s="15" t="s">
        <v>4</v>
      </c>
      <c r="F325" s="16">
        <v>2664.6210000000001</v>
      </c>
      <c r="G325" s="50">
        <v>2664.6210000000001</v>
      </c>
      <c r="H325" s="21"/>
    </row>
    <row r="326" spans="1:8" ht="38.25" outlineLevel="4" x14ac:dyDescent="0.25">
      <c r="A326" s="6" t="s">
        <v>316</v>
      </c>
      <c r="B326" s="5" t="s">
        <v>74</v>
      </c>
      <c r="C326" s="6" t="s">
        <v>318</v>
      </c>
      <c r="D326" s="6" t="s">
        <v>324</v>
      </c>
      <c r="E326" s="6" t="s">
        <v>75</v>
      </c>
      <c r="F326" s="11">
        <v>2664.6210000000001</v>
      </c>
      <c r="G326" s="49">
        <v>2664.6210000000001</v>
      </c>
      <c r="H326" s="23"/>
    </row>
    <row r="327" spans="1:8" ht="89.25" outlineLevel="4" x14ac:dyDescent="0.25">
      <c r="A327" s="15" t="s">
        <v>316</v>
      </c>
      <c r="B327" s="14" t="s">
        <v>325</v>
      </c>
      <c r="C327" s="15" t="s">
        <v>318</v>
      </c>
      <c r="D327" s="15" t="s">
        <v>326</v>
      </c>
      <c r="E327" s="15" t="s">
        <v>4</v>
      </c>
      <c r="F327" s="16">
        <v>6508.4</v>
      </c>
      <c r="G327" s="17"/>
      <c r="H327" s="159">
        <v>6508.4</v>
      </c>
    </row>
    <row r="328" spans="1:8" ht="38.25" outlineLevel="4" x14ac:dyDescent="0.25">
      <c r="A328" s="6" t="s">
        <v>316</v>
      </c>
      <c r="B328" s="5" t="s">
        <v>74</v>
      </c>
      <c r="C328" s="6" t="s">
        <v>318</v>
      </c>
      <c r="D328" s="6" t="s">
        <v>326</v>
      </c>
      <c r="E328" s="6" t="s">
        <v>75</v>
      </c>
      <c r="F328" s="11">
        <v>6508.4</v>
      </c>
      <c r="G328" s="12"/>
      <c r="H328" s="165">
        <v>6508.4</v>
      </c>
    </row>
    <row r="329" spans="1:8" ht="114.75" outlineLevel="4" x14ac:dyDescent="0.25">
      <c r="A329" s="15" t="s">
        <v>316</v>
      </c>
      <c r="B329" s="14" t="s">
        <v>327</v>
      </c>
      <c r="C329" s="15" t="s">
        <v>318</v>
      </c>
      <c r="D329" s="15" t="s">
        <v>328</v>
      </c>
      <c r="E329" s="15" t="s">
        <v>4</v>
      </c>
      <c r="F329" s="16">
        <v>300</v>
      </c>
      <c r="G329" s="17"/>
      <c r="H329" s="159">
        <v>300</v>
      </c>
    </row>
    <row r="330" spans="1:8" ht="38.25" outlineLevel="4" x14ac:dyDescent="0.25">
      <c r="A330" s="6" t="s">
        <v>316</v>
      </c>
      <c r="B330" s="5" t="s">
        <v>74</v>
      </c>
      <c r="C330" s="6" t="s">
        <v>318</v>
      </c>
      <c r="D330" s="6" t="s">
        <v>328</v>
      </c>
      <c r="E330" s="6" t="s">
        <v>75</v>
      </c>
      <c r="F330" s="11">
        <v>300</v>
      </c>
      <c r="G330" s="12"/>
      <c r="H330" s="165">
        <v>300</v>
      </c>
    </row>
    <row r="331" spans="1:8" ht="89.25" outlineLevel="4" x14ac:dyDescent="0.25">
      <c r="A331" s="15" t="s">
        <v>316</v>
      </c>
      <c r="B331" s="14" t="s">
        <v>325</v>
      </c>
      <c r="C331" s="15" t="s">
        <v>318</v>
      </c>
      <c r="D331" s="15" t="s">
        <v>329</v>
      </c>
      <c r="E331" s="15" t="s">
        <v>4</v>
      </c>
      <c r="F331" s="16">
        <v>972.5</v>
      </c>
      <c r="G331" s="50">
        <v>972.5</v>
      </c>
      <c r="H331" s="21"/>
    </row>
    <row r="332" spans="1:8" ht="38.25" outlineLevel="4" x14ac:dyDescent="0.25">
      <c r="A332" s="6" t="s">
        <v>316</v>
      </c>
      <c r="B332" s="5" t="s">
        <v>74</v>
      </c>
      <c r="C332" s="6" t="s">
        <v>318</v>
      </c>
      <c r="D332" s="6" t="s">
        <v>329</v>
      </c>
      <c r="E332" s="6" t="s">
        <v>75</v>
      </c>
      <c r="F332" s="11">
        <v>972.5</v>
      </c>
      <c r="G332" s="49">
        <v>972.5</v>
      </c>
      <c r="H332" s="23"/>
    </row>
    <row r="333" spans="1:8" ht="114.75" outlineLevel="4" x14ac:dyDescent="0.25">
      <c r="A333" s="15" t="s">
        <v>316</v>
      </c>
      <c r="B333" s="14" t="s">
        <v>330</v>
      </c>
      <c r="C333" s="15" t="s">
        <v>318</v>
      </c>
      <c r="D333" s="15" t="s">
        <v>331</v>
      </c>
      <c r="E333" s="15" t="s">
        <v>4</v>
      </c>
      <c r="F333" s="16">
        <v>44.6</v>
      </c>
      <c r="G333" s="50">
        <v>44.6</v>
      </c>
      <c r="H333" s="21"/>
    </row>
    <row r="334" spans="1:8" ht="38.25" outlineLevel="4" x14ac:dyDescent="0.25">
      <c r="A334" s="6" t="s">
        <v>316</v>
      </c>
      <c r="B334" s="5" t="s">
        <v>74</v>
      </c>
      <c r="C334" s="6" t="s">
        <v>318</v>
      </c>
      <c r="D334" s="6" t="s">
        <v>331</v>
      </c>
      <c r="E334" s="6" t="s">
        <v>75</v>
      </c>
      <c r="F334" s="11">
        <v>44.6</v>
      </c>
      <c r="G334" s="49">
        <v>44.6</v>
      </c>
      <c r="H334" s="23"/>
    </row>
    <row r="335" spans="1:8" ht="127.5" outlineLevel="4" x14ac:dyDescent="0.25">
      <c r="A335" s="15" t="s">
        <v>316</v>
      </c>
      <c r="B335" s="14" t="s">
        <v>332</v>
      </c>
      <c r="C335" s="15" t="s">
        <v>318</v>
      </c>
      <c r="D335" s="15" t="s">
        <v>333</v>
      </c>
      <c r="E335" s="15" t="s">
        <v>4</v>
      </c>
      <c r="F335" s="16">
        <v>165127.30000000002</v>
      </c>
      <c r="G335" s="17"/>
      <c r="H335" s="159">
        <v>165127.29999999999</v>
      </c>
    </row>
    <row r="336" spans="1:8" ht="38.25" outlineLevel="4" x14ac:dyDescent="0.25">
      <c r="A336" s="6" t="s">
        <v>316</v>
      </c>
      <c r="B336" s="5" t="s">
        <v>74</v>
      </c>
      <c r="C336" s="6" t="s">
        <v>318</v>
      </c>
      <c r="D336" s="6" t="s">
        <v>333</v>
      </c>
      <c r="E336" s="6" t="s">
        <v>75</v>
      </c>
      <c r="F336" s="11">
        <v>165127.29999999999</v>
      </c>
      <c r="G336" s="12"/>
      <c r="H336" s="165">
        <v>165127.29999999999</v>
      </c>
    </row>
    <row r="337" spans="1:8" ht="51" outlineLevel="4" x14ac:dyDescent="0.25">
      <c r="A337" s="15" t="s">
        <v>316</v>
      </c>
      <c r="B337" s="14" t="s">
        <v>334</v>
      </c>
      <c r="C337" s="15" t="s">
        <v>318</v>
      </c>
      <c r="D337" s="15" t="s">
        <v>335</v>
      </c>
      <c r="E337" s="15" t="s">
        <v>4</v>
      </c>
      <c r="F337" s="16">
        <v>7.1654499999999999</v>
      </c>
      <c r="G337" s="50">
        <v>7.1654499999999999</v>
      </c>
      <c r="H337" s="21"/>
    </row>
    <row r="338" spans="1:8" ht="38.25" outlineLevel="4" x14ac:dyDescent="0.25">
      <c r="A338" s="6" t="s">
        <v>316</v>
      </c>
      <c r="B338" s="5" t="s">
        <v>21</v>
      </c>
      <c r="C338" s="6" t="s">
        <v>318</v>
      </c>
      <c r="D338" s="6" t="s">
        <v>335</v>
      </c>
      <c r="E338" s="6" t="s">
        <v>22</v>
      </c>
      <c r="F338" s="11">
        <v>7.1654499999999999</v>
      </c>
      <c r="G338" s="49">
        <v>7.1654499999999999</v>
      </c>
      <c r="H338" s="23"/>
    </row>
    <row r="339" spans="1:8" ht="25.5" outlineLevel="4" x14ac:dyDescent="0.25">
      <c r="A339" s="15" t="s">
        <v>316</v>
      </c>
      <c r="B339" s="14" t="s">
        <v>25</v>
      </c>
      <c r="C339" s="15" t="s">
        <v>318</v>
      </c>
      <c r="D339" s="15" t="s">
        <v>26</v>
      </c>
      <c r="E339" s="15" t="s">
        <v>4</v>
      </c>
      <c r="F339" s="16">
        <v>387.78</v>
      </c>
      <c r="G339" s="50">
        <v>387.78</v>
      </c>
      <c r="H339" s="21"/>
    </row>
    <row r="340" spans="1:8" ht="38.25" outlineLevel="4" x14ac:dyDescent="0.25">
      <c r="A340" s="6" t="s">
        <v>316</v>
      </c>
      <c r="B340" s="5" t="s">
        <v>74</v>
      </c>
      <c r="C340" s="6" t="s">
        <v>318</v>
      </c>
      <c r="D340" s="6" t="s">
        <v>26</v>
      </c>
      <c r="E340" s="6" t="s">
        <v>75</v>
      </c>
      <c r="F340" s="11">
        <v>387.78</v>
      </c>
      <c r="G340" s="49">
        <v>387.78</v>
      </c>
      <c r="H340" s="23"/>
    </row>
    <row r="341" spans="1:8" outlineLevel="4" x14ac:dyDescent="0.25">
      <c r="A341" s="15" t="s">
        <v>316</v>
      </c>
      <c r="B341" s="14" t="s">
        <v>336</v>
      </c>
      <c r="C341" s="15" t="s">
        <v>337</v>
      </c>
      <c r="D341" s="15" t="s">
        <v>3</v>
      </c>
      <c r="E341" s="15" t="s">
        <v>4</v>
      </c>
      <c r="F341" s="16">
        <v>471679.68478000001</v>
      </c>
      <c r="G341" s="88">
        <v>71660.384779999993</v>
      </c>
      <c r="H341" s="173">
        <v>400019.3</v>
      </c>
    </row>
    <row r="342" spans="1:8" ht="114.75" outlineLevel="4" x14ac:dyDescent="0.25">
      <c r="A342" s="15" t="s">
        <v>316</v>
      </c>
      <c r="B342" s="14" t="s">
        <v>338</v>
      </c>
      <c r="C342" s="15" t="s">
        <v>337</v>
      </c>
      <c r="D342" s="15" t="s">
        <v>339</v>
      </c>
      <c r="E342" s="15" t="s">
        <v>4</v>
      </c>
      <c r="F342" s="16">
        <v>484</v>
      </c>
      <c r="G342" s="17"/>
      <c r="H342" s="159">
        <v>484</v>
      </c>
    </row>
    <row r="343" spans="1:8" ht="38.25" outlineLevel="4" x14ac:dyDescent="0.25">
      <c r="A343" s="6" t="s">
        <v>316</v>
      </c>
      <c r="B343" s="5" t="s">
        <v>74</v>
      </c>
      <c r="C343" s="6" t="s">
        <v>337</v>
      </c>
      <c r="D343" s="6" t="s">
        <v>339</v>
      </c>
      <c r="E343" s="6" t="s">
        <v>75</v>
      </c>
      <c r="F343" s="11">
        <v>484</v>
      </c>
      <c r="G343" s="12"/>
      <c r="H343" s="165">
        <v>484</v>
      </c>
    </row>
    <row r="344" spans="1:8" ht="63.75" outlineLevel="4" x14ac:dyDescent="0.25">
      <c r="A344" s="70" t="s">
        <v>316</v>
      </c>
      <c r="B344" s="69" t="s">
        <v>340</v>
      </c>
      <c r="C344" s="70" t="s">
        <v>337</v>
      </c>
      <c r="D344" s="70" t="s">
        <v>341</v>
      </c>
      <c r="E344" s="70" t="s">
        <v>4</v>
      </c>
      <c r="F344" s="71">
        <v>30157</v>
      </c>
      <c r="G344" s="78">
        <v>1809.5</v>
      </c>
      <c r="H344" s="159">
        <v>28347.5</v>
      </c>
    </row>
    <row r="345" spans="1:8" ht="38.25" outlineLevel="4" x14ac:dyDescent="0.25">
      <c r="A345" s="67" t="s">
        <v>316</v>
      </c>
      <c r="B345" s="66" t="s">
        <v>74</v>
      </c>
      <c r="C345" s="67" t="s">
        <v>337</v>
      </c>
      <c r="D345" s="67" t="s">
        <v>341</v>
      </c>
      <c r="E345" s="67" t="s">
        <v>75</v>
      </c>
      <c r="F345" s="68">
        <v>30157</v>
      </c>
      <c r="G345" s="73">
        <v>1809.5</v>
      </c>
      <c r="H345" s="160">
        <v>28347.5</v>
      </c>
    </row>
    <row r="346" spans="1:8" outlineLevel="4" x14ac:dyDescent="0.25">
      <c r="A346" s="77"/>
      <c r="B346" s="74" t="s">
        <v>489</v>
      </c>
      <c r="C346" s="72"/>
      <c r="D346" s="72"/>
      <c r="E346" s="72"/>
      <c r="F346" s="73"/>
      <c r="G346" s="73"/>
      <c r="H346" s="148"/>
    </row>
    <row r="347" spans="1:8" outlineLevel="4" x14ac:dyDescent="0.25">
      <c r="A347" s="79" t="s">
        <v>316</v>
      </c>
      <c r="B347" s="76" t="s">
        <v>513</v>
      </c>
      <c r="C347" s="75" t="s">
        <v>337</v>
      </c>
      <c r="D347" s="75" t="s">
        <v>341</v>
      </c>
      <c r="E347" s="75" t="s">
        <v>75</v>
      </c>
      <c r="F347" s="81">
        <f>26538+0.08259</f>
        <v>26538.082590000002</v>
      </c>
      <c r="G347" s="80"/>
      <c r="H347" s="162">
        <v>26538.1</v>
      </c>
    </row>
    <row r="348" spans="1:8" outlineLevel="4" x14ac:dyDescent="0.25">
      <c r="A348" s="79" t="s">
        <v>316</v>
      </c>
      <c r="B348" s="76" t="s">
        <v>514</v>
      </c>
      <c r="C348" s="75" t="s">
        <v>337</v>
      </c>
      <c r="D348" s="75" t="s">
        <v>341</v>
      </c>
      <c r="E348" s="75" t="s">
        <v>75</v>
      </c>
      <c r="F348" s="81">
        <v>1809.4</v>
      </c>
      <c r="G348" s="80"/>
      <c r="H348" s="162">
        <v>1809.4</v>
      </c>
    </row>
    <row r="349" spans="1:8" ht="114.75" outlineLevel="4" x14ac:dyDescent="0.25">
      <c r="A349" s="15" t="s">
        <v>316</v>
      </c>
      <c r="B349" s="14" t="s">
        <v>338</v>
      </c>
      <c r="C349" s="15" t="s">
        <v>337</v>
      </c>
      <c r="D349" s="15" t="s">
        <v>342</v>
      </c>
      <c r="E349" s="15" t="s">
        <v>4</v>
      </c>
      <c r="F349" s="16">
        <v>72.2</v>
      </c>
      <c r="G349" s="71">
        <v>72.2</v>
      </c>
      <c r="H349" s="21"/>
    </row>
    <row r="350" spans="1:8" ht="38.25" outlineLevel="4" x14ac:dyDescent="0.25">
      <c r="A350" s="6" t="s">
        <v>316</v>
      </c>
      <c r="B350" s="5" t="s">
        <v>74</v>
      </c>
      <c r="C350" s="6" t="s">
        <v>337</v>
      </c>
      <c r="D350" s="6" t="s">
        <v>342</v>
      </c>
      <c r="E350" s="6" t="s">
        <v>75</v>
      </c>
      <c r="F350" s="11">
        <v>72.2</v>
      </c>
      <c r="G350" s="68">
        <v>72.2</v>
      </c>
      <c r="H350" s="23"/>
    </row>
    <row r="351" spans="1:8" ht="38.25" outlineLevel="4" x14ac:dyDescent="0.25">
      <c r="A351" s="15" t="s">
        <v>316</v>
      </c>
      <c r="B351" s="14" t="s">
        <v>343</v>
      </c>
      <c r="C351" s="15" t="s">
        <v>337</v>
      </c>
      <c r="D351" s="15" t="s">
        <v>344</v>
      </c>
      <c r="E351" s="15" t="s">
        <v>4</v>
      </c>
      <c r="F351" s="16">
        <v>55534.3</v>
      </c>
      <c r="G351" s="71">
        <v>55534.3</v>
      </c>
      <c r="H351" s="21"/>
    </row>
    <row r="352" spans="1:8" ht="38.25" outlineLevel="4" x14ac:dyDescent="0.25">
      <c r="A352" s="6" t="s">
        <v>316</v>
      </c>
      <c r="B352" s="5" t="s">
        <v>74</v>
      </c>
      <c r="C352" s="6" t="s">
        <v>337</v>
      </c>
      <c r="D352" s="6" t="s">
        <v>344</v>
      </c>
      <c r="E352" s="6" t="s">
        <v>75</v>
      </c>
      <c r="F352" s="11">
        <v>55534.3</v>
      </c>
      <c r="G352" s="68">
        <v>55534.3</v>
      </c>
      <c r="H352" s="23"/>
    </row>
    <row r="353" spans="1:8" ht="38.25" outlineLevel="4" x14ac:dyDescent="0.25">
      <c r="A353" s="15" t="s">
        <v>316</v>
      </c>
      <c r="B353" s="14" t="s">
        <v>323</v>
      </c>
      <c r="C353" s="15" t="s">
        <v>337</v>
      </c>
      <c r="D353" s="15" t="s">
        <v>345</v>
      </c>
      <c r="E353" s="15" t="s">
        <v>4</v>
      </c>
      <c r="F353" s="16">
        <v>2452.9545400000002</v>
      </c>
      <c r="G353" s="71">
        <v>2452.9545400000002</v>
      </c>
      <c r="H353" s="21"/>
    </row>
    <row r="354" spans="1:8" ht="38.25" outlineLevel="4" x14ac:dyDescent="0.25">
      <c r="A354" s="6" t="s">
        <v>316</v>
      </c>
      <c r="B354" s="5" t="s">
        <v>74</v>
      </c>
      <c r="C354" s="6" t="s">
        <v>337</v>
      </c>
      <c r="D354" s="6" t="s">
        <v>345</v>
      </c>
      <c r="E354" s="6" t="s">
        <v>75</v>
      </c>
      <c r="F354" s="11">
        <v>2452.9545400000002</v>
      </c>
      <c r="G354" s="68">
        <v>2452.9545400000002</v>
      </c>
      <c r="H354" s="23"/>
    </row>
    <row r="355" spans="1:8" ht="89.25" outlineLevel="4" x14ac:dyDescent="0.25">
      <c r="A355" s="15" t="s">
        <v>316</v>
      </c>
      <c r="B355" s="14" t="s">
        <v>346</v>
      </c>
      <c r="C355" s="15" t="s">
        <v>337</v>
      </c>
      <c r="D355" s="15" t="s">
        <v>347</v>
      </c>
      <c r="E355" s="15" t="s">
        <v>4</v>
      </c>
      <c r="F355" s="16">
        <v>3168.53829</v>
      </c>
      <c r="G355" s="71">
        <v>3168.53829</v>
      </c>
      <c r="H355" s="21"/>
    </row>
    <row r="356" spans="1:8" ht="38.25" outlineLevel="4" x14ac:dyDescent="0.25">
      <c r="A356" s="6" t="s">
        <v>316</v>
      </c>
      <c r="B356" s="5" t="s">
        <v>129</v>
      </c>
      <c r="C356" s="6" t="s">
        <v>337</v>
      </c>
      <c r="D356" s="6" t="s">
        <v>347</v>
      </c>
      <c r="E356" s="6" t="s">
        <v>130</v>
      </c>
      <c r="F356" s="11">
        <v>3168.53829</v>
      </c>
      <c r="G356" s="68">
        <v>3168.53829</v>
      </c>
      <c r="H356" s="23"/>
    </row>
    <row r="357" spans="1:8" ht="89.25" outlineLevel="4" x14ac:dyDescent="0.25">
      <c r="A357" s="15" t="s">
        <v>316</v>
      </c>
      <c r="B357" s="14" t="s">
        <v>325</v>
      </c>
      <c r="C357" s="15" t="s">
        <v>337</v>
      </c>
      <c r="D357" s="15" t="s">
        <v>348</v>
      </c>
      <c r="E357" s="15" t="s">
        <v>4</v>
      </c>
      <c r="F357" s="16">
        <v>2892.6</v>
      </c>
      <c r="G357" s="17"/>
      <c r="H357" s="159">
        <v>2892.6</v>
      </c>
    </row>
    <row r="358" spans="1:8" ht="38.25" outlineLevel="4" x14ac:dyDescent="0.25">
      <c r="A358" s="6" t="s">
        <v>316</v>
      </c>
      <c r="B358" s="5" t="s">
        <v>74</v>
      </c>
      <c r="C358" s="6" t="s">
        <v>337</v>
      </c>
      <c r="D358" s="6" t="s">
        <v>348</v>
      </c>
      <c r="E358" s="6" t="s">
        <v>75</v>
      </c>
      <c r="F358" s="11">
        <v>2892.6</v>
      </c>
      <c r="G358" s="12"/>
      <c r="H358" s="165">
        <v>2892.6</v>
      </c>
    </row>
    <row r="359" spans="1:8" ht="38.25" outlineLevel="4" x14ac:dyDescent="0.25">
      <c r="A359" s="15" t="s">
        <v>316</v>
      </c>
      <c r="B359" s="14" t="s">
        <v>349</v>
      </c>
      <c r="C359" s="15" t="s">
        <v>337</v>
      </c>
      <c r="D359" s="15" t="s">
        <v>350</v>
      </c>
      <c r="E359" s="15" t="s">
        <v>4</v>
      </c>
      <c r="F359" s="16">
        <v>1052.0999999999999</v>
      </c>
      <c r="G359" s="17"/>
      <c r="H359" s="159">
        <v>1052.0999999999999</v>
      </c>
    </row>
    <row r="360" spans="1:8" ht="38.25" outlineLevel="4" x14ac:dyDescent="0.25">
      <c r="A360" s="6" t="s">
        <v>316</v>
      </c>
      <c r="B360" s="5" t="s">
        <v>74</v>
      </c>
      <c r="C360" s="6" t="s">
        <v>337</v>
      </c>
      <c r="D360" s="6" t="s">
        <v>350</v>
      </c>
      <c r="E360" s="6" t="s">
        <v>75</v>
      </c>
      <c r="F360" s="11">
        <v>1052.0999999999999</v>
      </c>
      <c r="G360" s="12"/>
      <c r="H360" s="165">
        <v>1052.0999999999999</v>
      </c>
    </row>
    <row r="361" spans="1:8" ht="89.25" outlineLevel="4" x14ac:dyDescent="0.25">
      <c r="A361" s="15" t="s">
        <v>316</v>
      </c>
      <c r="B361" s="14" t="s">
        <v>325</v>
      </c>
      <c r="C361" s="15" t="s">
        <v>337</v>
      </c>
      <c r="D361" s="15" t="s">
        <v>351</v>
      </c>
      <c r="E361" s="15" t="s">
        <v>4</v>
      </c>
      <c r="F361" s="16">
        <v>432.2</v>
      </c>
      <c r="G361" s="71">
        <v>432.2</v>
      </c>
      <c r="H361" s="21"/>
    </row>
    <row r="362" spans="1:8" ht="38.25" outlineLevel="4" x14ac:dyDescent="0.25">
      <c r="A362" s="6" t="s">
        <v>316</v>
      </c>
      <c r="B362" s="5" t="s">
        <v>74</v>
      </c>
      <c r="C362" s="6" t="s">
        <v>337</v>
      </c>
      <c r="D362" s="6" t="s">
        <v>351</v>
      </c>
      <c r="E362" s="6" t="s">
        <v>75</v>
      </c>
      <c r="F362" s="11">
        <v>432.2</v>
      </c>
      <c r="G362" s="68">
        <v>432.2</v>
      </c>
      <c r="H362" s="23"/>
    </row>
    <row r="363" spans="1:8" ht="38.25" outlineLevel="4" x14ac:dyDescent="0.25">
      <c r="A363" s="15" t="s">
        <v>316</v>
      </c>
      <c r="B363" s="14" t="s">
        <v>349</v>
      </c>
      <c r="C363" s="15" t="s">
        <v>337</v>
      </c>
      <c r="D363" s="15" t="s">
        <v>352</v>
      </c>
      <c r="E363" s="15" t="s">
        <v>4</v>
      </c>
      <c r="F363" s="16">
        <v>55.4</v>
      </c>
      <c r="G363" s="71">
        <v>55.4</v>
      </c>
      <c r="H363" s="21"/>
    </row>
    <row r="364" spans="1:8" ht="38.25" outlineLevel="4" x14ac:dyDescent="0.25">
      <c r="A364" s="6" t="s">
        <v>316</v>
      </c>
      <c r="B364" s="5" t="s">
        <v>74</v>
      </c>
      <c r="C364" s="6" t="s">
        <v>337</v>
      </c>
      <c r="D364" s="6" t="s">
        <v>352</v>
      </c>
      <c r="E364" s="6" t="s">
        <v>75</v>
      </c>
      <c r="F364" s="11">
        <v>55.4</v>
      </c>
      <c r="G364" s="68">
        <v>55.4</v>
      </c>
      <c r="H364" s="23"/>
    </row>
    <row r="365" spans="1:8" ht="89.25" outlineLevel="4" x14ac:dyDescent="0.25">
      <c r="A365" s="15" t="s">
        <v>316</v>
      </c>
      <c r="B365" s="14" t="s">
        <v>353</v>
      </c>
      <c r="C365" s="15" t="s">
        <v>337</v>
      </c>
      <c r="D365" s="15" t="s">
        <v>354</v>
      </c>
      <c r="E365" s="15" t="s">
        <v>4</v>
      </c>
      <c r="F365" s="16">
        <v>2553</v>
      </c>
      <c r="G365" s="71">
        <v>2553</v>
      </c>
      <c r="H365" s="21"/>
    </row>
    <row r="366" spans="1:8" ht="38.25" outlineLevel="4" x14ac:dyDescent="0.25">
      <c r="A366" s="6" t="s">
        <v>316</v>
      </c>
      <c r="B366" s="5" t="s">
        <v>74</v>
      </c>
      <c r="C366" s="6" t="s">
        <v>337</v>
      </c>
      <c r="D366" s="6" t="s">
        <v>354</v>
      </c>
      <c r="E366" s="6" t="s">
        <v>75</v>
      </c>
      <c r="F366" s="11">
        <v>2553</v>
      </c>
      <c r="G366" s="68">
        <v>2553</v>
      </c>
      <c r="H366" s="23"/>
    </row>
    <row r="367" spans="1:8" ht="63.75" outlineLevel="4" x14ac:dyDescent="0.25">
      <c r="A367" s="15" t="s">
        <v>316</v>
      </c>
      <c r="B367" s="14" t="s">
        <v>355</v>
      </c>
      <c r="C367" s="15" t="s">
        <v>337</v>
      </c>
      <c r="D367" s="15" t="s">
        <v>356</v>
      </c>
      <c r="E367" s="15" t="s">
        <v>4</v>
      </c>
      <c r="F367" s="16">
        <v>19655.3</v>
      </c>
      <c r="G367" s="17"/>
      <c r="H367" s="159">
        <v>19655.3</v>
      </c>
    </row>
    <row r="368" spans="1:8" ht="38.25" outlineLevel="4" x14ac:dyDescent="0.25">
      <c r="A368" s="6" t="s">
        <v>316</v>
      </c>
      <c r="B368" s="5" t="s">
        <v>74</v>
      </c>
      <c r="C368" s="6" t="s">
        <v>337</v>
      </c>
      <c r="D368" s="6" t="s">
        <v>356</v>
      </c>
      <c r="E368" s="6" t="s">
        <v>75</v>
      </c>
      <c r="F368" s="11">
        <v>19655.3</v>
      </c>
      <c r="G368" s="12"/>
      <c r="H368" s="165">
        <v>19655.3</v>
      </c>
    </row>
    <row r="369" spans="1:8" ht="165.75" outlineLevel="4" x14ac:dyDescent="0.25">
      <c r="A369" s="15" t="s">
        <v>316</v>
      </c>
      <c r="B369" s="14" t="s">
        <v>357</v>
      </c>
      <c r="C369" s="15" t="s">
        <v>337</v>
      </c>
      <c r="D369" s="15" t="s">
        <v>358</v>
      </c>
      <c r="E369" s="15" t="s">
        <v>4</v>
      </c>
      <c r="F369" s="16">
        <v>5362</v>
      </c>
      <c r="G369" s="17"/>
      <c r="H369" s="159">
        <v>5362</v>
      </c>
    </row>
    <row r="370" spans="1:8" ht="38.25" outlineLevel="4" x14ac:dyDescent="0.25">
      <c r="A370" s="6" t="s">
        <v>316</v>
      </c>
      <c r="B370" s="5" t="s">
        <v>74</v>
      </c>
      <c r="C370" s="6" t="s">
        <v>337</v>
      </c>
      <c r="D370" s="6" t="s">
        <v>358</v>
      </c>
      <c r="E370" s="6" t="s">
        <v>75</v>
      </c>
      <c r="F370" s="11">
        <v>5362</v>
      </c>
      <c r="G370" s="12"/>
      <c r="H370" s="165">
        <v>5362</v>
      </c>
    </row>
    <row r="371" spans="1:8" ht="127.5" outlineLevel="4" x14ac:dyDescent="0.25">
      <c r="A371" s="15" t="s">
        <v>316</v>
      </c>
      <c r="B371" s="14" t="s">
        <v>332</v>
      </c>
      <c r="C371" s="15" t="s">
        <v>337</v>
      </c>
      <c r="D371" s="15" t="s">
        <v>359</v>
      </c>
      <c r="E371" s="15" t="s">
        <v>4</v>
      </c>
      <c r="F371" s="16">
        <v>272057</v>
      </c>
      <c r="G371" s="17"/>
      <c r="H371" s="159">
        <v>272057</v>
      </c>
    </row>
    <row r="372" spans="1:8" ht="38.25" outlineLevel="4" x14ac:dyDescent="0.25">
      <c r="A372" s="6" t="s">
        <v>316</v>
      </c>
      <c r="B372" s="5" t="s">
        <v>74</v>
      </c>
      <c r="C372" s="6" t="s">
        <v>337</v>
      </c>
      <c r="D372" s="6" t="s">
        <v>359</v>
      </c>
      <c r="E372" s="6" t="s">
        <v>75</v>
      </c>
      <c r="F372" s="11">
        <v>272057</v>
      </c>
      <c r="G372" s="12"/>
      <c r="H372" s="165">
        <v>272057</v>
      </c>
    </row>
    <row r="373" spans="1:8" ht="38.25" outlineLevel="4" x14ac:dyDescent="0.25">
      <c r="A373" s="15" t="s">
        <v>316</v>
      </c>
      <c r="B373" s="14" t="s">
        <v>360</v>
      </c>
      <c r="C373" s="15" t="s">
        <v>337</v>
      </c>
      <c r="D373" s="15" t="s">
        <v>361</v>
      </c>
      <c r="E373" s="15" t="s">
        <v>4</v>
      </c>
      <c r="F373" s="16">
        <v>664.8</v>
      </c>
      <c r="G373" s="71">
        <v>664.8</v>
      </c>
      <c r="H373" s="21"/>
    </row>
    <row r="374" spans="1:8" ht="38.25" outlineLevel="4" x14ac:dyDescent="0.25">
      <c r="A374" s="6" t="s">
        <v>316</v>
      </c>
      <c r="B374" s="5" t="s">
        <v>74</v>
      </c>
      <c r="C374" s="6" t="s">
        <v>337</v>
      </c>
      <c r="D374" s="6" t="s">
        <v>361</v>
      </c>
      <c r="E374" s="6" t="s">
        <v>75</v>
      </c>
      <c r="F374" s="11">
        <v>664.8</v>
      </c>
      <c r="G374" s="68">
        <v>664.8</v>
      </c>
      <c r="H374" s="23"/>
    </row>
    <row r="375" spans="1:8" ht="25.5" outlineLevel="4" x14ac:dyDescent="0.25">
      <c r="A375" s="15" t="s">
        <v>316</v>
      </c>
      <c r="B375" s="14" t="s">
        <v>362</v>
      </c>
      <c r="C375" s="15" t="s">
        <v>337</v>
      </c>
      <c r="D375" s="15" t="s">
        <v>363</v>
      </c>
      <c r="E375" s="15" t="s">
        <v>4</v>
      </c>
      <c r="F375" s="16">
        <v>500</v>
      </c>
      <c r="G375" s="17"/>
      <c r="H375" s="159">
        <v>500</v>
      </c>
    </row>
    <row r="376" spans="1:8" ht="38.25" outlineLevel="4" x14ac:dyDescent="0.25">
      <c r="A376" s="6" t="s">
        <v>316</v>
      </c>
      <c r="B376" s="5" t="s">
        <v>74</v>
      </c>
      <c r="C376" s="6" t="s">
        <v>337</v>
      </c>
      <c r="D376" s="6" t="s">
        <v>363</v>
      </c>
      <c r="E376" s="6" t="s">
        <v>75</v>
      </c>
      <c r="F376" s="11">
        <v>500</v>
      </c>
      <c r="G376" s="12"/>
      <c r="H376" s="165">
        <v>500</v>
      </c>
    </row>
    <row r="377" spans="1:8" ht="51" outlineLevel="4" x14ac:dyDescent="0.25">
      <c r="A377" s="15" t="s">
        <v>316</v>
      </c>
      <c r="B377" s="14" t="s">
        <v>334</v>
      </c>
      <c r="C377" s="15" t="s">
        <v>337</v>
      </c>
      <c r="D377" s="15" t="s">
        <v>364</v>
      </c>
      <c r="E377" s="15" t="s">
        <v>4</v>
      </c>
      <c r="F377" s="16">
        <v>4.0945499999999999</v>
      </c>
      <c r="G377" s="71">
        <v>4.0945499999999999</v>
      </c>
      <c r="H377" s="21"/>
    </row>
    <row r="378" spans="1:8" ht="38.25" outlineLevel="4" x14ac:dyDescent="0.25">
      <c r="A378" s="6" t="s">
        <v>316</v>
      </c>
      <c r="B378" s="5" t="s">
        <v>21</v>
      </c>
      <c r="C378" s="6" t="s">
        <v>337</v>
      </c>
      <c r="D378" s="6" t="s">
        <v>364</v>
      </c>
      <c r="E378" s="6" t="s">
        <v>22</v>
      </c>
      <c r="F378" s="11">
        <v>4.0945499999999999</v>
      </c>
      <c r="G378" s="68">
        <v>4.0945499999999999</v>
      </c>
      <c r="H378" s="23"/>
    </row>
    <row r="379" spans="1:8" ht="63.75" outlineLevel="4" x14ac:dyDescent="0.25">
      <c r="A379" s="15" t="s">
        <v>316</v>
      </c>
      <c r="B379" s="14" t="s">
        <v>365</v>
      </c>
      <c r="C379" s="15" t="s">
        <v>337</v>
      </c>
      <c r="D379" s="15" t="s">
        <v>366</v>
      </c>
      <c r="E379" s="15" t="s">
        <v>4</v>
      </c>
      <c r="F379" s="82">
        <v>70000</v>
      </c>
      <c r="G379" s="82">
        <v>3500</v>
      </c>
      <c r="H379" s="159">
        <v>66500</v>
      </c>
    </row>
    <row r="380" spans="1:8" ht="38.25" outlineLevel="4" x14ac:dyDescent="0.25">
      <c r="A380" s="6" t="s">
        <v>316</v>
      </c>
      <c r="B380" s="5" t="s">
        <v>129</v>
      </c>
      <c r="C380" s="6" t="s">
        <v>337</v>
      </c>
      <c r="D380" s="6" t="s">
        <v>366</v>
      </c>
      <c r="E380" s="6" t="s">
        <v>130</v>
      </c>
      <c r="F380" s="83">
        <v>70000</v>
      </c>
      <c r="G380" s="84">
        <v>3500</v>
      </c>
      <c r="H380" s="163">
        <v>66500</v>
      </c>
    </row>
    <row r="381" spans="1:8" ht="51" outlineLevel="4" x14ac:dyDescent="0.25">
      <c r="A381" s="89" t="s">
        <v>316</v>
      </c>
      <c r="B381" s="90" t="s">
        <v>515</v>
      </c>
      <c r="C381" s="89" t="s">
        <v>337</v>
      </c>
      <c r="D381" s="89" t="s">
        <v>367</v>
      </c>
      <c r="E381" s="89" t="s">
        <v>4</v>
      </c>
      <c r="F381" s="91">
        <v>3200.9</v>
      </c>
      <c r="G381" s="91">
        <v>32.1</v>
      </c>
      <c r="H381" s="147">
        <v>3168.8</v>
      </c>
    </row>
    <row r="382" spans="1:8" ht="38.25" outlineLevel="4" x14ac:dyDescent="0.25">
      <c r="A382" s="92" t="s">
        <v>316</v>
      </c>
      <c r="B382" s="93" t="s">
        <v>516</v>
      </c>
      <c r="C382" s="92" t="s">
        <v>337</v>
      </c>
      <c r="D382" s="92" t="s">
        <v>367</v>
      </c>
      <c r="E382" s="92" t="s">
        <v>75</v>
      </c>
      <c r="F382" s="94">
        <v>3200.9</v>
      </c>
      <c r="G382" s="94">
        <v>32.1</v>
      </c>
      <c r="H382" s="148">
        <v>3168.8</v>
      </c>
    </row>
    <row r="383" spans="1:8" outlineLevel="4" x14ac:dyDescent="0.25">
      <c r="A383" s="92"/>
      <c r="B383" s="95" t="s">
        <v>489</v>
      </c>
      <c r="C383" s="92"/>
      <c r="D383" s="92"/>
      <c r="E383" s="92"/>
      <c r="F383" s="94"/>
      <c r="G383" s="94"/>
      <c r="H383" s="148"/>
    </row>
    <row r="384" spans="1:8" outlineLevel="4" x14ac:dyDescent="0.25">
      <c r="A384" s="96" t="s">
        <v>316</v>
      </c>
      <c r="B384" s="97" t="s">
        <v>513</v>
      </c>
      <c r="C384" s="96" t="s">
        <v>337</v>
      </c>
      <c r="D384" s="96" t="s">
        <v>367</v>
      </c>
      <c r="E384" s="96" t="s">
        <v>75</v>
      </c>
      <c r="F384" s="98">
        <v>3105.4</v>
      </c>
      <c r="G384" s="98"/>
      <c r="H384" s="151">
        <v>3105.4</v>
      </c>
    </row>
    <row r="385" spans="1:8" outlineLevel="4" x14ac:dyDescent="0.25">
      <c r="A385" s="96" t="s">
        <v>316</v>
      </c>
      <c r="B385" s="97" t="s">
        <v>514</v>
      </c>
      <c r="C385" s="96" t="s">
        <v>337</v>
      </c>
      <c r="D385" s="96" t="s">
        <v>367</v>
      </c>
      <c r="E385" s="96" t="s">
        <v>75</v>
      </c>
      <c r="F385" s="98">
        <v>63.4</v>
      </c>
      <c r="G385" s="98"/>
      <c r="H385" s="151">
        <v>63.4</v>
      </c>
    </row>
    <row r="386" spans="1:8" outlineLevel="4" x14ac:dyDescent="0.25">
      <c r="A386" s="15" t="s">
        <v>316</v>
      </c>
      <c r="B386" s="14" t="s">
        <v>58</v>
      </c>
      <c r="C386" s="15" t="s">
        <v>337</v>
      </c>
      <c r="D386" s="15" t="s">
        <v>59</v>
      </c>
      <c r="E386" s="15" t="s">
        <v>4</v>
      </c>
      <c r="F386" s="16">
        <v>320.18946</v>
      </c>
      <c r="G386" s="86">
        <v>320.18946</v>
      </c>
      <c r="H386" s="21"/>
    </row>
    <row r="387" spans="1:8" ht="38.25" outlineLevel="4" x14ac:dyDescent="0.25">
      <c r="A387" s="6" t="s">
        <v>316</v>
      </c>
      <c r="B387" s="5" t="s">
        <v>74</v>
      </c>
      <c r="C387" s="6" t="s">
        <v>337</v>
      </c>
      <c r="D387" s="6" t="s">
        <v>59</v>
      </c>
      <c r="E387" s="6" t="s">
        <v>75</v>
      </c>
      <c r="F387" s="11">
        <v>320.18946</v>
      </c>
      <c r="G387" s="85">
        <v>320.18946</v>
      </c>
      <c r="H387" s="23"/>
    </row>
    <row r="388" spans="1:8" ht="25.5" outlineLevel="4" x14ac:dyDescent="0.25">
      <c r="A388" s="15" t="s">
        <v>316</v>
      </c>
      <c r="B388" s="14" t="s">
        <v>25</v>
      </c>
      <c r="C388" s="15" t="s">
        <v>337</v>
      </c>
      <c r="D388" s="15" t="s">
        <v>26</v>
      </c>
      <c r="E388" s="15" t="s">
        <v>4</v>
      </c>
      <c r="F388" s="16">
        <v>1061.1079400000001</v>
      </c>
      <c r="G388" s="86">
        <v>1061.1079400000001</v>
      </c>
      <c r="H388" s="21"/>
    </row>
    <row r="389" spans="1:8" ht="38.25" outlineLevel="4" x14ac:dyDescent="0.25">
      <c r="A389" s="6" t="s">
        <v>316</v>
      </c>
      <c r="B389" s="5" t="s">
        <v>74</v>
      </c>
      <c r="C389" s="6" t="s">
        <v>337</v>
      </c>
      <c r="D389" s="6" t="s">
        <v>26</v>
      </c>
      <c r="E389" s="6" t="s">
        <v>75</v>
      </c>
      <c r="F389" s="11">
        <v>1061.1079400000001</v>
      </c>
      <c r="G389" s="85">
        <v>1061.1079400000001</v>
      </c>
      <c r="H389" s="23"/>
    </row>
    <row r="390" spans="1:8" ht="25.5" outlineLevel="4" x14ac:dyDescent="0.25">
      <c r="A390" s="15" t="s">
        <v>316</v>
      </c>
      <c r="B390" s="14" t="s">
        <v>265</v>
      </c>
      <c r="C390" s="15" t="s">
        <v>266</v>
      </c>
      <c r="D390" s="15" t="s">
        <v>3</v>
      </c>
      <c r="E390" s="15" t="s">
        <v>4</v>
      </c>
      <c r="F390" s="16">
        <v>16524.244760000001</v>
      </c>
      <c r="G390" s="87">
        <v>14538.74476</v>
      </c>
      <c r="H390" s="172">
        <v>1985.5</v>
      </c>
    </row>
    <row r="391" spans="1:8" ht="51" outlineLevel="4" x14ac:dyDescent="0.25">
      <c r="A391" s="15" t="s">
        <v>316</v>
      </c>
      <c r="B391" s="14" t="s">
        <v>368</v>
      </c>
      <c r="C391" s="15" t="s">
        <v>266</v>
      </c>
      <c r="D391" s="15" t="s">
        <v>369</v>
      </c>
      <c r="E391" s="15" t="s">
        <v>4</v>
      </c>
      <c r="F391" s="16">
        <v>12375.2</v>
      </c>
      <c r="G391" s="86">
        <v>12375.2</v>
      </c>
      <c r="H391" s="21"/>
    </row>
    <row r="392" spans="1:8" ht="38.25" outlineLevel="4" x14ac:dyDescent="0.25">
      <c r="A392" s="6" t="s">
        <v>316</v>
      </c>
      <c r="B392" s="5" t="s">
        <v>74</v>
      </c>
      <c r="C392" s="6" t="s">
        <v>266</v>
      </c>
      <c r="D392" s="6" t="s">
        <v>369</v>
      </c>
      <c r="E392" s="6" t="s">
        <v>75</v>
      </c>
      <c r="F392" s="11">
        <v>12375.2</v>
      </c>
      <c r="G392" s="85">
        <v>12375.2</v>
      </c>
      <c r="H392" s="23"/>
    </row>
    <row r="393" spans="1:8" ht="89.25" outlineLevel="4" x14ac:dyDescent="0.25">
      <c r="A393" s="15" t="s">
        <v>316</v>
      </c>
      <c r="B393" s="14" t="s">
        <v>370</v>
      </c>
      <c r="C393" s="15" t="s">
        <v>266</v>
      </c>
      <c r="D393" s="15" t="s">
        <v>371</v>
      </c>
      <c r="E393" s="15" t="s">
        <v>4</v>
      </c>
      <c r="F393" s="16">
        <v>1886.24476</v>
      </c>
      <c r="G393" s="86">
        <v>1886.24476</v>
      </c>
      <c r="H393" s="21"/>
    </row>
    <row r="394" spans="1:8" ht="38.25" outlineLevel="4" x14ac:dyDescent="0.25">
      <c r="A394" s="6" t="s">
        <v>316</v>
      </c>
      <c r="B394" s="5" t="s">
        <v>74</v>
      </c>
      <c r="C394" s="6" t="s">
        <v>266</v>
      </c>
      <c r="D394" s="6" t="s">
        <v>371</v>
      </c>
      <c r="E394" s="6" t="s">
        <v>75</v>
      </c>
      <c r="F394" s="11">
        <v>1886.24476</v>
      </c>
      <c r="G394" s="85">
        <v>1886.24476</v>
      </c>
      <c r="H394" s="23"/>
    </row>
    <row r="395" spans="1:8" ht="153" outlineLevel="4" x14ac:dyDescent="0.25">
      <c r="A395" s="15" t="s">
        <v>316</v>
      </c>
      <c r="B395" s="14" t="s">
        <v>372</v>
      </c>
      <c r="C395" s="15" t="s">
        <v>266</v>
      </c>
      <c r="D395" s="15" t="s">
        <v>373</v>
      </c>
      <c r="E395" s="15" t="s">
        <v>4</v>
      </c>
      <c r="F395" s="16">
        <v>1785.5</v>
      </c>
      <c r="G395" s="17"/>
      <c r="H395" s="159">
        <v>1785.5</v>
      </c>
    </row>
    <row r="396" spans="1:8" ht="38.25" outlineLevel="4" x14ac:dyDescent="0.25">
      <c r="A396" s="6" t="s">
        <v>316</v>
      </c>
      <c r="B396" s="5" t="s">
        <v>74</v>
      </c>
      <c r="C396" s="6" t="s">
        <v>266</v>
      </c>
      <c r="D396" s="6" t="s">
        <v>373</v>
      </c>
      <c r="E396" s="6" t="s">
        <v>75</v>
      </c>
      <c r="F396" s="11">
        <v>1785.5</v>
      </c>
      <c r="G396" s="12"/>
      <c r="H396" s="165">
        <v>1785.5</v>
      </c>
    </row>
    <row r="397" spans="1:8" ht="38.25" outlineLevel="4" x14ac:dyDescent="0.25">
      <c r="A397" s="15" t="s">
        <v>316</v>
      </c>
      <c r="B397" s="14" t="s">
        <v>349</v>
      </c>
      <c r="C397" s="15" t="s">
        <v>266</v>
      </c>
      <c r="D397" s="15" t="s">
        <v>374</v>
      </c>
      <c r="E397" s="15" t="s">
        <v>4</v>
      </c>
      <c r="F397" s="16">
        <v>200</v>
      </c>
      <c r="G397" s="17"/>
      <c r="H397" s="159">
        <v>200</v>
      </c>
    </row>
    <row r="398" spans="1:8" ht="38.25" outlineLevel="4" x14ac:dyDescent="0.25">
      <c r="A398" s="6" t="s">
        <v>316</v>
      </c>
      <c r="B398" s="5" t="s">
        <v>74</v>
      </c>
      <c r="C398" s="6" t="s">
        <v>266</v>
      </c>
      <c r="D398" s="6" t="s">
        <v>374</v>
      </c>
      <c r="E398" s="6" t="s">
        <v>75</v>
      </c>
      <c r="F398" s="11">
        <v>200</v>
      </c>
      <c r="G398" s="12"/>
      <c r="H398" s="165">
        <v>200</v>
      </c>
    </row>
    <row r="399" spans="1:8" ht="153" outlineLevel="4" x14ac:dyDescent="0.25">
      <c r="A399" s="15" t="s">
        <v>316</v>
      </c>
      <c r="B399" s="14" t="s">
        <v>375</v>
      </c>
      <c r="C399" s="15" t="s">
        <v>266</v>
      </c>
      <c r="D399" s="15" t="s">
        <v>376</v>
      </c>
      <c r="E399" s="15" t="s">
        <v>4</v>
      </c>
      <c r="F399" s="16">
        <v>266.8</v>
      </c>
      <c r="G399" s="86">
        <v>266.8</v>
      </c>
      <c r="H399" s="21"/>
    </row>
    <row r="400" spans="1:8" ht="38.25" outlineLevel="4" x14ac:dyDescent="0.25">
      <c r="A400" s="6" t="s">
        <v>316</v>
      </c>
      <c r="B400" s="5" t="s">
        <v>74</v>
      </c>
      <c r="C400" s="6" t="s">
        <v>266</v>
      </c>
      <c r="D400" s="6" t="s">
        <v>376</v>
      </c>
      <c r="E400" s="6" t="s">
        <v>75</v>
      </c>
      <c r="F400" s="11">
        <v>266.8</v>
      </c>
      <c r="G400" s="85">
        <v>266.8</v>
      </c>
      <c r="H400" s="23"/>
    </row>
    <row r="401" spans="1:8" ht="38.25" outlineLevel="4" x14ac:dyDescent="0.25">
      <c r="A401" s="15" t="s">
        <v>316</v>
      </c>
      <c r="B401" s="14" t="s">
        <v>349</v>
      </c>
      <c r="C401" s="15" t="s">
        <v>266</v>
      </c>
      <c r="D401" s="15" t="s">
        <v>377</v>
      </c>
      <c r="E401" s="15" t="s">
        <v>4</v>
      </c>
      <c r="F401" s="16">
        <v>10.5</v>
      </c>
      <c r="G401" s="86">
        <v>10.5</v>
      </c>
      <c r="H401" s="21"/>
    </row>
    <row r="402" spans="1:8" ht="38.25" outlineLevel="4" x14ac:dyDescent="0.25">
      <c r="A402" s="6" t="s">
        <v>316</v>
      </c>
      <c r="B402" s="5" t="s">
        <v>74</v>
      </c>
      <c r="C402" s="6" t="s">
        <v>266</v>
      </c>
      <c r="D402" s="6" t="s">
        <v>377</v>
      </c>
      <c r="E402" s="6" t="s">
        <v>75</v>
      </c>
      <c r="F402" s="11">
        <v>10.5</v>
      </c>
      <c r="G402" s="85">
        <v>10.5</v>
      </c>
      <c r="H402" s="23"/>
    </row>
    <row r="403" spans="1:8" outlineLevel="4" x14ac:dyDescent="0.25">
      <c r="A403" s="15" t="s">
        <v>316</v>
      </c>
      <c r="B403" s="14" t="s">
        <v>378</v>
      </c>
      <c r="C403" s="15" t="s">
        <v>379</v>
      </c>
      <c r="D403" s="15" t="s">
        <v>3</v>
      </c>
      <c r="E403" s="15" t="s">
        <v>4</v>
      </c>
      <c r="F403" s="16">
        <v>17333.7</v>
      </c>
      <c r="G403" s="88">
        <v>6993.7</v>
      </c>
      <c r="H403" s="173">
        <v>10340</v>
      </c>
    </row>
    <row r="404" spans="1:8" ht="51" outlineLevel="4" x14ac:dyDescent="0.25">
      <c r="A404" s="15" t="s">
        <v>316</v>
      </c>
      <c r="B404" s="14" t="s">
        <v>380</v>
      </c>
      <c r="C404" s="15" t="s">
        <v>379</v>
      </c>
      <c r="D404" s="15" t="s">
        <v>381</v>
      </c>
      <c r="E404" s="15" t="s">
        <v>4</v>
      </c>
      <c r="F404" s="16">
        <v>6959</v>
      </c>
      <c r="G404" s="17"/>
      <c r="H404" s="159">
        <v>6959</v>
      </c>
    </row>
    <row r="405" spans="1:8" ht="38.25" outlineLevel="4" x14ac:dyDescent="0.25">
      <c r="A405" s="6" t="s">
        <v>316</v>
      </c>
      <c r="B405" s="5" t="s">
        <v>21</v>
      </c>
      <c r="C405" s="6" t="s">
        <v>379</v>
      </c>
      <c r="D405" s="6" t="s">
        <v>381</v>
      </c>
      <c r="E405" s="6" t="s">
        <v>22</v>
      </c>
      <c r="F405" s="11">
        <v>2628</v>
      </c>
      <c r="G405" s="12"/>
      <c r="H405" s="165">
        <v>2628</v>
      </c>
    </row>
    <row r="406" spans="1:8" ht="25.5" outlineLevel="4" x14ac:dyDescent="0.25">
      <c r="A406" s="6" t="s">
        <v>316</v>
      </c>
      <c r="B406" s="5" t="s">
        <v>86</v>
      </c>
      <c r="C406" s="6" t="s">
        <v>379</v>
      </c>
      <c r="D406" s="6" t="s">
        <v>381</v>
      </c>
      <c r="E406" s="6" t="s">
        <v>87</v>
      </c>
      <c r="F406" s="11">
        <v>64.599999999999994</v>
      </c>
      <c r="G406" s="12"/>
      <c r="H406" s="165">
        <v>64.599999999999994</v>
      </c>
    </row>
    <row r="407" spans="1:8" ht="38.25" outlineLevel="4" x14ac:dyDescent="0.25">
      <c r="A407" s="6" t="s">
        <v>316</v>
      </c>
      <c r="B407" s="5" t="s">
        <v>74</v>
      </c>
      <c r="C407" s="6" t="s">
        <v>379</v>
      </c>
      <c r="D407" s="6" t="s">
        <v>381</v>
      </c>
      <c r="E407" s="6" t="s">
        <v>75</v>
      </c>
      <c r="F407" s="11">
        <v>4266.3999999999996</v>
      </c>
      <c r="G407" s="12"/>
      <c r="H407" s="165">
        <v>4266.3999999999996</v>
      </c>
    </row>
    <row r="408" spans="1:8" ht="51" outlineLevel="4" x14ac:dyDescent="0.25">
      <c r="A408" s="15" t="s">
        <v>316</v>
      </c>
      <c r="B408" s="14" t="s">
        <v>380</v>
      </c>
      <c r="C408" s="15" t="s">
        <v>379</v>
      </c>
      <c r="D408" s="15" t="s">
        <v>382</v>
      </c>
      <c r="E408" s="15" t="s">
        <v>4</v>
      </c>
      <c r="F408" s="16">
        <v>3038</v>
      </c>
      <c r="G408" s="86">
        <v>3038</v>
      </c>
      <c r="H408" s="21"/>
    </row>
    <row r="409" spans="1:8" ht="38.25" outlineLevel="4" x14ac:dyDescent="0.25">
      <c r="A409" s="6" t="s">
        <v>316</v>
      </c>
      <c r="B409" s="5" t="s">
        <v>74</v>
      </c>
      <c r="C409" s="6" t="s">
        <v>379</v>
      </c>
      <c r="D409" s="6" t="s">
        <v>382</v>
      </c>
      <c r="E409" s="6" t="s">
        <v>75</v>
      </c>
      <c r="F409" s="11">
        <v>3038</v>
      </c>
      <c r="G409" s="85">
        <v>3038</v>
      </c>
      <c r="H409" s="23"/>
    </row>
    <row r="410" spans="1:8" ht="63.75" outlineLevel="4" x14ac:dyDescent="0.25">
      <c r="A410" s="15" t="s">
        <v>316</v>
      </c>
      <c r="B410" s="14" t="s">
        <v>383</v>
      </c>
      <c r="C410" s="15" t="s">
        <v>379</v>
      </c>
      <c r="D410" s="15" t="s">
        <v>384</v>
      </c>
      <c r="E410" s="15" t="s">
        <v>4</v>
      </c>
      <c r="F410" s="16">
        <v>3450.4</v>
      </c>
      <c r="G410" s="86">
        <v>3450.4</v>
      </c>
      <c r="H410" s="21"/>
    </row>
    <row r="411" spans="1:8" ht="38.25" outlineLevel="4" x14ac:dyDescent="0.25">
      <c r="A411" s="6" t="s">
        <v>316</v>
      </c>
      <c r="B411" s="5" t="s">
        <v>74</v>
      </c>
      <c r="C411" s="6" t="s">
        <v>379</v>
      </c>
      <c r="D411" s="6" t="s">
        <v>384</v>
      </c>
      <c r="E411" s="6" t="s">
        <v>75</v>
      </c>
      <c r="F411" s="11">
        <v>3450.4</v>
      </c>
      <c r="G411" s="85">
        <v>3450.4</v>
      </c>
      <c r="H411" s="23"/>
    </row>
    <row r="412" spans="1:8" ht="89.25" outlineLevel="4" x14ac:dyDescent="0.25">
      <c r="A412" s="15" t="s">
        <v>316</v>
      </c>
      <c r="B412" s="14" t="s">
        <v>325</v>
      </c>
      <c r="C412" s="15" t="s">
        <v>379</v>
      </c>
      <c r="D412" s="15" t="s">
        <v>385</v>
      </c>
      <c r="E412" s="15" t="s">
        <v>4</v>
      </c>
      <c r="F412" s="16">
        <v>3381</v>
      </c>
      <c r="G412" s="17"/>
      <c r="H412" s="159">
        <v>3381</v>
      </c>
    </row>
    <row r="413" spans="1:8" ht="38.25" outlineLevel="4" x14ac:dyDescent="0.25">
      <c r="A413" s="6" t="s">
        <v>316</v>
      </c>
      <c r="B413" s="5" t="s">
        <v>74</v>
      </c>
      <c r="C413" s="6" t="s">
        <v>379</v>
      </c>
      <c r="D413" s="6" t="s">
        <v>385</v>
      </c>
      <c r="E413" s="6" t="s">
        <v>75</v>
      </c>
      <c r="F413" s="11">
        <v>3381</v>
      </c>
      <c r="G413" s="12"/>
      <c r="H413" s="165">
        <v>3381</v>
      </c>
    </row>
    <row r="414" spans="1:8" ht="89.25" outlineLevel="4" x14ac:dyDescent="0.25">
      <c r="A414" s="15" t="s">
        <v>316</v>
      </c>
      <c r="B414" s="14" t="s">
        <v>325</v>
      </c>
      <c r="C414" s="15" t="s">
        <v>379</v>
      </c>
      <c r="D414" s="15" t="s">
        <v>386</v>
      </c>
      <c r="E414" s="15" t="s">
        <v>4</v>
      </c>
      <c r="F414" s="16">
        <v>505.3</v>
      </c>
      <c r="G414" s="86">
        <v>505.3</v>
      </c>
      <c r="H414" s="21"/>
    </row>
    <row r="415" spans="1:8" ht="38.25" outlineLevel="4" x14ac:dyDescent="0.25">
      <c r="A415" s="6" t="s">
        <v>316</v>
      </c>
      <c r="B415" s="5" t="s">
        <v>74</v>
      </c>
      <c r="C415" s="6" t="s">
        <v>379</v>
      </c>
      <c r="D415" s="6" t="s">
        <v>386</v>
      </c>
      <c r="E415" s="6" t="s">
        <v>75</v>
      </c>
      <c r="F415" s="11">
        <v>505.3</v>
      </c>
      <c r="G415" s="85">
        <v>505.3</v>
      </c>
      <c r="H415" s="23"/>
    </row>
    <row r="416" spans="1:8" ht="25.5" outlineLevel="4" x14ac:dyDescent="0.25">
      <c r="A416" s="15" t="s">
        <v>316</v>
      </c>
      <c r="B416" s="14" t="s">
        <v>387</v>
      </c>
      <c r="C416" s="15" t="s">
        <v>388</v>
      </c>
      <c r="D416" s="15" t="s">
        <v>3</v>
      </c>
      <c r="E416" s="15" t="s">
        <v>4</v>
      </c>
      <c r="F416" s="16">
        <v>107218.22296</v>
      </c>
      <c r="G416" s="87">
        <v>106944.49991999999</v>
      </c>
      <c r="H416" s="172">
        <v>273.72303999999997</v>
      </c>
    </row>
    <row r="417" spans="1:8" ht="25.5" outlineLevel="4" x14ac:dyDescent="0.25">
      <c r="A417" s="15" t="s">
        <v>316</v>
      </c>
      <c r="B417" s="14" t="s">
        <v>362</v>
      </c>
      <c r="C417" s="15" t="s">
        <v>388</v>
      </c>
      <c r="D417" s="15" t="s">
        <v>363</v>
      </c>
      <c r="E417" s="15" t="s">
        <v>4</v>
      </c>
      <c r="F417" s="16">
        <v>50</v>
      </c>
      <c r="G417" s="17"/>
      <c r="H417" s="159">
        <v>50</v>
      </c>
    </row>
    <row r="418" spans="1:8" ht="25.5" outlineLevel="4" x14ac:dyDescent="0.25">
      <c r="A418" s="6" t="s">
        <v>316</v>
      </c>
      <c r="B418" s="5" t="s">
        <v>86</v>
      </c>
      <c r="C418" s="6" t="s">
        <v>388</v>
      </c>
      <c r="D418" s="6" t="s">
        <v>363</v>
      </c>
      <c r="E418" s="6" t="s">
        <v>87</v>
      </c>
      <c r="F418" s="11">
        <v>50</v>
      </c>
      <c r="G418" s="12"/>
      <c r="H418" s="165">
        <v>50</v>
      </c>
    </row>
    <row r="419" spans="1:8" ht="38.25" outlineLevel="4" x14ac:dyDescent="0.25">
      <c r="A419" s="15" t="s">
        <v>316</v>
      </c>
      <c r="B419" s="14" t="s">
        <v>17</v>
      </c>
      <c r="C419" s="15" t="s">
        <v>388</v>
      </c>
      <c r="D419" s="15" t="s">
        <v>389</v>
      </c>
      <c r="E419" s="15" t="s">
        <v>4</v>
      </c>
      <c r="F419" s="16">
        <v>6957.8979600000002</v>
      </c>
      <c r="G419" s="86">
        <v>6957.8979600000002</v>
      </c>
      <c r="H419" s="21"/>
    </row>
    <row r="420" spans="1:8" ht="76.5" outlineLevel="4" x14ac:dyDescent="0.25">
      <c r="A420" s="6" t="s">
        <v>316</v>
      </c>
      <c r="B420" s="5" t="s">
        <v>11</v>
      </c>
      <c r="C420" s="6" t="s">
        <v>388</v>
      </c>
      <c r="D420" s="6" t="s">
        <v>389</v>
      </c>
      <c r="E420" s="6" t="s">
        <v>12</v>
      </c>
      <c r="F420" s="11">
        <v>6957.8979600000002</v>
      </c>
      <c r="G420" s="85">
        <v>6957.8979600000002</v>
      </c>
      <c r="H420" s="23"/>
    </row>
    <row r="421" spans="1:8" ht="38.25" outlineLevel="4" x14ac:dyDescent="0.25">
      <c r="A421" s="15" t="s">
        <v>316</v>
      </c>
      <c r="B421" s="14" t="s">
        <v>19</v>
      </c>
      <c r="C421" s="15" t="s">
        <v>388</v>
      </c>
      <c r="D421" s="15" t="s">
        <v>390</v>
      </c>
      <c r="E421" s="15" t="s">
        <v>4</v>
      </c>
      <c r="F421" s="16">
        <v>699.00203999999997</v>
      </c>
      <c r="G421" s="86">
        <v>699.00203999999997</v>
      </c>
      <c r="H421" s="21"/>
    </row>
    <row r="422" spans="1:8" ht="38.25" outlineLevel="4" x14ac:dyDescent="0.25">
      <c r="A422" s="6" t="s">
        <v>316</v>
      </c>
      <c r="B422" s="5" t="s">
        <v>21</v>
      </c>
      <c r="C422" s="6" t="s">
        <v>388</v>
      </c>
      <c r="D422" s="6" t="s">
        <v>390</v>
      </c>
      <c r="E422" s="6" t="s">
        <v>22</v>
      </c>
      <c r="F422" s="11">
        <v>618.31399999999996</v>
      </c>
      <c r="G422" s="85">
        <v>618.31399999999996</v>
      </c>
      <c r="H422" s="23"/>
    </row>
    <row r="423" spans="1:8" outlineLevel="4" x14ac:dyDescent="0.25">
      <c r="A423" s="6" t="s">
        <v>316</v>
      </c>
      <c r="B423" s="5" t="s">
        <v>23</v>
      </c>
      <c r="C423" s="6" t="s">
        <v>388</v>
      </c>
      <c r="D423" s="6" t="s">
        <v>390</v>
      </c>
      <c r="E423" s="6" t="s">
        <v>24</v>
      </c>
      <c r="F423" s="11">
        <v>80.688040000000001</v>
      </c>
      <c r="G423" s="85">
        <v>80.688040000000001</v>
      </c>
      <c r="H423" s="23"/>
    </row>
    <row r="424" spans="1:8" ht="63.75" outlineLevel="4" x14ac:dyDescent="0.25">
      <c r="A424" s="15" t="s">
        <v>316</v>
      </c>
      <c r="B424" s="14" t="s">
        <v>13</v>
      </c>
      <c r="C424" s="15" t="s">
        <v>388</v>
      </c>
      <c r="D424" s="15" t="s">
        <v>391</v>
      </c>
      <c r="E424" s="15" t="s">
        <v>4</v>
      </c>
      <c r="F424" s="16">
        <v>223.72304</v>
      </c>
      <c r="G424" s="17"/>
      <c r="H424" s="159">
        <v>223.72304</v>
      </c>
    </row>
    <row r="425" spans="1:8" ht="76.5" outlineLevel="4" x14ac:dyDescent="0.25">
      <c r="A425" s="6" t="s">
        <v>316</v>
      </c>
      <c r="B425" s="5" t="s">
        <v>11</v>
      </c>
      <c r="C425" s="6" t="s">
        <v>388</v>
      </c>
      <c r="D425" s="6" t="s">
        <v>391</v>
      </c>
      <c r="E425" s="6" t="s">
        <v>12</v>
      </c>
      <c r="F425" s="11">
        <v>223.72304</v>
      </c>
      <c r="G425" s="12"/>
      <c r="H425" s="165">
        <v>223.72304</v>
      </c>
    </row>
    <row r="426" spans="1:8" ht="51" outlineLevel="4" x14ac:dyDescent="0.25">
      <c r="A426" s="15" t="s">
        <v>316</v>
      </c>
      <c r="B426" s="14" t="s">
        <v>392</v>
      </c>
      <c r="C426" s="15" t="s">
        <v>388</v>
      </c>
      <c r="D426" s="15" t="s">
        <v>393</v>
      </c>
      <c r="E426" s="15" t="s">
        <v>4</v>
      </c>
      <c r="F426" s="16">
        <v>76079.065919999994</v>
      </c>
      <c r="G426" s="86">
        <v>76079.065919999994</v>
      </c>
      <c r="H426" s="21"/>
    </row>
    <row r="427" spans="1:8" ht="76.5" outlineLevel="4" x14ac:dyDescent="0.25">
      <c r="A427" s="6" t="s">
        <v>316</v>
      </c>
      <c r="B427" s="5" t="s">
        <v>11</v>
      </c>
      <c r="C427" s="6" t="s">
        <v>388</v>
      </c>
      <c r="D427" s="6" t="s">
        <v>393</v>
      </c>
      <c r="E427" s="6" t="s">
        <v>12</v>
      </c>
      <c r="F427" s="11">
        <v>75702.221869999994</v>
      </c>
      <c r="G427" s="85">
        <v>75702.221869999994</v>
      </c>
      <c r="H427" s="23"/>
    </row>
    <row r="428" spans="1:8" ht="38.25" outlineLevel="4" x14ac:dyDescent="0.25">
      <c r="A428" s="6" t="s">
        <v>316</v>
      </c>
      <c r="B428" s="5" t="s">
        <v>21</v>
      </c>
      <c r="C428" s="6" t="s">
        <v>388</v>
      </c>
      <c r="D428" s="6" t="s">
        <v>393</v>
      </c>
      <c r="E428" s="6" t="s">
        <v>22</v>
      </c>
      <c r="F428" s="11">
        <v>376.84404999999998</v>
      </c>
      <c r="G428" s="85">
        <v>376.84404999999998</v>
      </c>
      <c r="H428" s="23"/>
    </row>
    <row r="429" spans="1:8" ht="63.75" outlineLevel="4" x14ac:dyDescent="0.25">
      <c r="A429" s="15" t="s">
        <v>316</v>
      </c>
      <c r="B429" s="14" t="s">
        <v>394</v>
      </c>
      <c r="C429" s="15" t="s">
        <v>388</v>
      </c>
      <c r="D429" s="15" t="s">
        <v>395</v>
      </c>
      <c r="E429" s="15" t="s">
        <v>4</v>
      </c>
      <c r="F429" s="16">
        <v>3902.9</v>
      </c>
      <c r="G429" s="86">
        <v>3902.9</v>
      </c>
      <c r="H429" s="21"/>
    </row>
    <row r="430" spans="1:8" ht="38.25" outlineLevel="4" x14ac:dyDescent="0.25">
      <c r="A430" s="6" t="s">
        <v>316</v>
      </c>
      <c r="B430" s="5" t="s">
        <v>74</v>
      </c>
      <c r="C430" s="6" t="s">
        <v>388</v>
      </c>
      <c r="D430" s="6" t="s">
        <v>395</v>
      </c>
      <c r="E430" s="6" t="s">
        <v>75</v>
      </c>
      <c r="F430" s="11">
        <v>3902.9</v>
      </c>
      <c r="G430" s="85">
        <v>3902.9</v>
      </c>
      <c r="H430" s="23"/>
    </row>
    <row r="431" spans="1:8" ht="76.5" outlineLevel="4" x14ac:dyDescent="0.25">
      <c r="A431" s="15" t="s">
        <v>316</v>
      </c>
      <c r="B431" s="14" t="s">
        <v>396</v>
      </c>
      <c r="C431" s="15" t="s">
        <v>388</v>
      </c>
      <c r="D431" s="15" t="s">
        <v>397</v>
      </c>
      <c r="E431" s="15" t="s">
        <v>4</v>
      </c>
      <c r="F431" s="16">
        <v>18059.540799999999</v>
      </c>
      <c r="G431" s="86">
        <v>18059.540799999999</v>
      </c>
      <c r="H431" s="21"/>
    </row>
    <row r="432" spans="1:8" ht="76.5" outlineLevel="4" x14ac:dyDescent="0.25">
      <c r="A432" s="6" t="s">
        <v>316</v>
      </c>
      <c r="B432" s="5" t="s">
        <v>11</v>
      </c>
      <c r="C432" s="6" t="s">
        <v>388</v>
      </c>
      <c r="D432" s="6" t="s">
        <v>397</v>
      </c>
      <c r="E432" s="6" t="s">
        <v>12</v>
      </c>
      <c r="F432" s="11">
        <v>16812.400000000001</v>
      </c>
      <c r="G432" s="85">
        <v>16812.400000000001</v>
      </c>
      <c r="H432" s="23"/>
    </row>
    <row r="433" spans="1:8" ht="38.25" outlineLevel="4" x14ac:dyDescent="0.25">
      <c r="A433" s="6" t="s">
        <v>316</v>
      </c>
      <c r="B433" s="5" t="s">
        <v>21</v>
      </c>
      <c r="C433" s="6" t="s">
        <v>388</v>
      </c>
      <c r="D433" s="6" t="s">
        <v>397</v>
      </c>
      <c r="E433" s="6" t="s">
        <v>22</v>
      </c>
      <c r="F433" s="11">
        <v>1247.1407999999999</v>
      </c>
      <c r="G433" s="85">
        <v>1247.1407999999999</v>
      </c>
      <c r="H433" s="23"/>
    </row>
    <row r="434" spans="1:8" outlineLevel="4" x14ac:dyDescent="0.25">
      <c r="A434" s="15" t="s">
        <v>316</v>
      </c>
      <c r="B434" s="14" t="s">
        <v>58</v>
      </c>
      <c r="C434" s="15" t="s">
        <v>388</v>
      </c>
      <c r="D434" s="15" t="s">
        <v>59</v>
      </c>
      <c r="E434" s="15" t="s">
        <v>4</v>
      </c>
      <c r="F434" s="16">
        <v>1243.1012000000001</v>
      </c>
      <c r="G434" s="86">
        <v>1243.1012000000001</v>
      </c>
      <c r="H434" s="21"/>
    </row>
    <row r="435" spans="1:8" ht="38.25" outlineLevel="4" x14ac:dyDescent="0.25">
      <c r="A435" s="6" t="s">
        <v>316</v>
      </c>
      <c r="B435" s="5" t="s">
        <v>21</v>
      </c>
      <c r="C435" s="6" t="s">
        <v>388</v>
      </c>
      <c r="D435" s="6" t="s">
        <v>59</v>
      </c>
      <c r="E435" s="6" t="s">
        <v>22</v>
      </c>
      <c r="F435" s="11">
        <v>4.7591999999999999</v>
      </c>
      <c r="G435" s="85">
        <v>4.7591999999999999</v>
      </c>
      <c r="H435" s="23"/>
    </row>
    <row r="436" spans="1:8" outlineLevel="4" x14ac:dyDescent="0.25">
      <c r="A436" s="6" t="s">
        <v>316</v>
      </c>
      <c r="B436" s="5" t="s">
        <v>23</v>
      </c>
      <c r="C436" s="6" t="s">
        <v>388</v>
      </c>
      <c r="D436" s="6" t="s">
        <v>59</v>
      </c>
      <c r="E436" s="6" t="s">
        <v>24</v>
      </c>
      <c r="F436" s="11">
        <v>1238.3420000000001</v>
      </c>
      <c r="G436" s="85">
        <v>1238.3420000000001</v>
      </c>
      <c r="H436" s="23"/>
    </row>
    <row r="437" spans="1:8" ht="25.5" outlineLevel="4" x14ac:dyDescent="0.25">
      <c r="A437" s="15" t="s">
        <v>316</v>
      </c>
      <c r="B437" s="14" t="s">
        <v>25</v>
      </c>
      <c r="C437" s="15" t="s">
        <v>388</v>
      </c>
      <c r="D437" s="15" t="s">
        <v>26</v>
      </c>
      <c r="E437" s="15" t="s">
        <v>4</v>
      </c>
      <c r="F437" s="16">
        <v>2.992</v>
      </c>
      <c r="G437" s="86">
        <v>2.992</v>
      </c>
      <c r="H437" s="21"/>
    </row>
    <row r="438" spans="1:8" ht="38.25" outlineLevel="4" x14ac:dyDescent="0.25">
      <c r="A438" s="6" t="s">
        <v>316</v>
      </c>
      <c r="B438" s="5" t="s">
        <v>74</v>
      </c>
      <c r="C438" s="6" t="s">
        <v>388</v>
      </c>
      <c r="D438" s="6" t="s">
        <v>26</v>
      </c>
      <c r="E438" s="6" t="s">
        <v>75</v>
      </c>
      <c r="F438" s="11">
        <v>2.992</v>
      </c>
      <c r="G438" s="85">
        <v>2.992</v>
      </c>
      <c r="H438" s="23"/>
    </row>
    <row r="439" spans="1:8" outlineLevel="4" x14ac:dyDescent="0.25">
      <c r="A439" s="15" t="s">
        <v>316</v>
      </c>
      <c r="B439" s="14" t="s">
        <v>274</v>
      </c>
      <c r="C439" s="15" t="s">
        <v>275</v>
      </c>
      <c r="D439" s="15" t="s">
        <v>3</v>
      </c>
      <c r="E439" s="15" t="s">
        <v>4</v>
      </c>
      <c r="F439" s="16">
        <v>142</v>
      </c>
      <c r="G439" s="86">
        <v>142</v>
      </c>
      <c r="H439" s="21"/>
    </row>
    <row r="440" spans="1:8" outlineLevel="4" x14ac:dyDescent="0.25">
      <c r="A440" s="15" t="s">
        <v>316</v>
      </c>
      <c r="B440" s="14" t="s">
        <v>276</v>
      </c>
      <c r="C440" s="15" t="s">
        <v>277</v>
      </c>
      <c r="D440" s="15" t="s">
        <v>3</v>
      </c>
      <c r="E440" s="15" t="s">
        <v>4</v>
      </c>
      <c r="F440" s="16">
        <v>142</v>
      </c>
      <c r="G440" s="86">
        <v>142</v>
      </c>
      <c r="H440" s="21"/>
    </row>
    <row r="441" spans="1:8" ht="25.5" outlineLevel="4" x14ac:dyDescent="0.25">
      <c r="A441" s="15" t="s">
        <v>316</v>
      </c>
      <c r="B441" s="14" t="s">
        <v>290</v>
      </c>
      <c r="C441" s="15" t="s">
        <v>277</v>
      </c>
      <c r="D441" s="15" t="s">
        <v>291</v>
      </c>
      <c r="E441" s="15" t="s">
        <v>4</v>
      </c>
      <c r="F441" s="16">
        <v>142</v>
      </c>
      <c r="G441" s="86">
        <v>142</v>
      </c>
      <c r="H441" s="21"/>
    </row>
    <row r="442" spans="1:8" ht="38.25" outlineLevel="4" x14ac:dyDescent="0.25">
      <c r="A442" s="6" t="s">
        <v>316</v>
      </c>
      <c r="B442" s="5" t="s">
        <v>21</v>
      </c>
      <c r="C442" s="6" t="s">
        <v>277</v>
      </c>
      <c r="D442" s="6" t="s">
        <v>291</v>
      </c>
      <c r="E442" s="6" t="s">
        <v>22</v>
      </c>
      <c r="F442" s="11">
        <v>142</v>
      </c>
      <c r="G442" s="85">
        <v>142</v>
      </c>
      <c r="H442" s="23"/>
    </row>
    <row r="443" spans="1:8" outlineLevel="4" x14ac:dyDescent="0.25">
      <c r="A443" s="15" t="s">
        <v>316</v>
      </c>
      <c r="B443" s="14" t="s">
        <v>218</v>
      </c>
      <c r="C443" s="15" t="s">
        <v>219</v>
      </c>
      <c r="D443" s="15" t="s">
        <v>3</v>
      </c>
      <c r="E443" s="15" t="s">
        <v>4</v>
      </c>
      <c r="F443" s="16">
        <v>83109.022039999996</v>
      </c>
      <c r="G443" s="88">
        <v>3513.9800000000005</v>
      </c>
      <c r="H443" s="173">
        <v>79595.04204</v>
      </c>
    </row>
    <row r="444" spans="1:8" ht="25.5" outlineLevel="4" x14ac:dyDescent="0.25">
      <c r="A444" s="15" t="s">
        <v>316</v>
      </c>
      <c r="B444" s="14" t="s">
        <v>224</v>
      </c>
      <c r="C444" s="15" t="s">
        <v>225</v>
      </c>
      <c r="D444" s="15" t="s">
        <v>3</v>
      </c>
      <c r="E444" s="15" t="s">
        <v>4</v>
      </c>
      <c r="F444" s="16">
        <v>1939.6</v>
      </c>
      <c r="G444" s="17"/>
      <c r="H444" s="159">
        <v>1939.6</v>
      </c>
    </row>
    <row r="445" spans="1:8" ht="114.75" outlineLevel="4" x14ac:dyDescent="0.25">
      <c r="A445" s="15" t="s">
        <v>316</v>
      </c>
      <c r="B445" s="14" t="s">
        <v>398</v>
      </c>
      <c r="C445" s="15" t="s">
        <v>225</v>
      </c>
      <c r="D445" s="15" t="s">
        <v>399</v>
      </c>
      <c r="E445" s="15" t="s">
        <v>4</v>
      </c>
      <c r="F445" s="16">
        <v>1004.5</v>
      </c>
      <c r="G445" s="17"/>
      <c r="H445" s="159">
        <v>1004.5</v>
      </c>
    </row>
    <row r="446" spans="1:8" ht="38.25" outlineLevel="4" x14ac:dyDescent="0.25">
      <c r="A446" s="6" t="s">
        <v>316</v>
      </c>
      <c r="B446" s="5" t="s">
        <v>21</v>
      </c>
      <c r="C446" s="6" t="s">
        <v>225</v>
      </c>
      <c r="D446" s="6" t="s">
        <v>399</v>
      </c>
      <c r="E446" s="6" t="s">
        <v>22</v>
      </c>
      <c r="F446" s="11">
        <v>11</v>
      </c>
      <c r="G446" s="12"/>
      <c r="H446" s="165">
        <v>11</v>
      </c>
    </row>
    <row r="447" spans="1:8" ht="25.5" outlineLevel="4" x14ac:dyDescent="0.25">
      <c r="A447" s="6" t="s">
        <v>316</v>
      </c>
      <c r="B447" s="5" t="s">
        <v>86</v>
      </c>
      <c r="C447" s="6" t="s">
        <v>225</v>
      </c>
      <c r="D447" s="6" t="s">
        <v>399</v>
      </c>
      <c r="E447" s="6" t="s">
        <v>87</v>
      </c>
      <c r="F447" s="11">
        <v>993.5</v>
      </c>
      <c r="G447" s="12"/>
      <c r="H447" s="165">
        <v>993.5</v>
      </c>
    </row>
    <row r="448" spans="1:8" ht="25.5" outlineLevel="4" x14ac:dyDescent="0.25">
      <c r="A448" s="15" t="s">
        <v>316</v>
      </c>
      <c r="B448" s="14" t="s">
        <v>400</v>
      </c>
      <c r="C448" s="15" t="s">
        <v>225</v>
      </c>
      <c r="D448" s="15" t="s">
        <v>401</v>
      </c>
      <c r="E448" s="15" t="s">
        <v>4</v>
      </c>
      <c r="F448" s="16">
        <v>935.1</v>
      </c>
      <c r="G448" s="17"/>
      <c r="H448" s="159">
        <v>935.1</v>
      </c>
    </row>
    <row r="449" spans="1:8" ht="38.25" outlineLevel="4" x14ac:dyDescent="0.25">
      <c r="A449" s="6" t="s">
        <v>316</v>
      </c>
      <c r="B449" s="5" t="s">
        <v>21</v>
      </c>
      <c r="C449" s="6" t="s">
        <v>225</v>
      </c>
      <c r="D449" s="6" t="s">
        <v>401</v>
      </c>
      <c r="E449" s="6" t="s">
        <v>22</v>
      </c>
      <c r="F449" s="11">
        <v>12.9</v>
      </c>
      <c r="G449" s="12"/>
      <c r="H449" s="165">
        <v>12.9</v>
      </c>
    </row>
    <row r="450" spans="1:8" ht="25.5" outlineLevel="4" x14ac:dyDescent="0.25">
      <c r="A450" s="6" t="s">
        <v>316</v>
      </c>
      <c r="B450" s="5" t="s">
        <v>86</v>
      </c>
      <c r="C450" s="6" t="s">
        <v>225</v>
      </c>
      <c r="D450" s="6" t="s">
        <v>401</v>
      </c>
      <c r="E450" s="6" t="s">
        <v>87</v>
      </c>
      <c r="F450" s="11">
        <v>922.2</v>
      </c>
      <c r="G450" s="12"/>
      <c r="H450" s="165">
        <v>922.2</v>
      </c>
    </row>
    <row r="451" spans="1:8" outlineLevel="4" x14ac:dyDescent="0.25">
      <c r="A451" s="15" t="s">
        <v>316</v>
      </c>
      <c r="B451" s="14" t="s">
        <v>238</v>
      </c>
      <c r="C451" s="15" t="s">
        <v>239</v>
      </c>
      <c r="D451" s="15" t="s">
        <v>3</v>
      </c>
      <c r="E451" s="15" t="s">
        <v>4</v>
      </c>
      <c r="F451" s="16">
        <v>78960.522039999996</v>
      </c>
      <c r="G451" s="88">
        <v>3513.9800000000005</v>
      </c>
      <c r="H451" s="173">
        <v>75446.54204</v>
      </c>
    </row>
    <row r="452" spans="1:8" ht="102" outlineLevel="4" x14ac:dyDescent="0.25">
      <c r="A452" s="15" t="s">
        <v>316</v>
      </c>
      <c r="B452" s="14" t="s">
        <v>402</v>
      </c>
      <c r="C452" s="15" t="s">
        <v>239</v>
      </c>
      <c r="D452" s="15" t="s">
        <v>403</v>
      </c>
      <c r="E452" s="15" t="s">
        <v>4</v>
      </c>
      <c r="F452" s="16">
        <v>460.28</v>
      </c>
      <c r="G452" s="86">
        <v>460.28</v>
      </c>
      <c r="H452" s="21"/>
    </row>
    <row r="453" spans="1:8" ht="25.5" outlineLevel="4" x14ac:dyDescent="0.25">
      <c r="A453" s="6" t="s">
        <v>316</v>
      </c>
      <c r="B453" s="5" t="s">
        <v>86</v>
      </c>
      <c r="C453" s="6" t="s">
        <v>239</v>
      </c>
      <c r="D453" s="6" t="s">
        <v>403</v>
      </c>
      <c r="E453" s="6" t="s">
        <v>87</v>
      </c>
      <c r="F453" s="11">
        <v>460.28</v>
      </c>
      <c r="G453" s="85">
        <v>460.28</v>
      </c>
      <c r="H453" s="23"/>
    </row>
    <row r="454" spans="1:8" ht="127.5" outlineLevel="4" x14ac:dyDescent="0.25">
      <c r="A454" s="15" t="s">
        <v>316</v>
      </c>
      <c r="B454" s="14" t="s">
        <v>404</v>
      </c>
      <c r="C454" s="15" t="s">
        <v>239</v>
      </c>
      <c r="D454" s="15" t="s">
        <v>405</v>
      </c>
      <c r="E454" s="15" t="s">
        <v>4</v>
      </c>
      <c r="F454" s="16">
        <v>3023.4</v>
      </c>
      <c r="G454" s="86">
        <v>3023.4</v>
      </c>
      <c r="H454" s="21"/>
    </row>
    <row r="455" spans="1:8" ht="25.5" outlineLevel="4" x14ac:dyDescent="0.25">
      <c r="A455" s="6" t="s">
        <v>316</v>
      </c>
      <c r="B455" s="5" t="s">
        <v>86</v>
      </c>
      <c r="C455" s="6" t="s">
        <v>239</v>
      </c>
      <c r="D455" s="6" t="s">
        <v>405</v>
      </c>
      <c r="E455" s="6" t="s">
        <v>87</v>
      </c>
      <c r="F455" s="11">
        <v>3023.4</v>
      </c>
      <c r="G455" s="85">
        <v>3023.4</v>
      </c>
      <c r="H455" s="23"/>
    </row>
    <row r="456" spans="1:8" ht="127.5" outlineLevel="4" x14ac:dyDescent="0.25">
      <c r="A456" s="15" t="s">
        <v>316</v>
      </c>
      <c r="B456" s="14" t="s">
        <v>406</v>
      </c>
      <c r="C456" s="15" t="s">
        <v>239</v>
      </c>
      <c r="D456" s="15" t="s">
        <v>407</v>
      </c>
      <c r="E456" s="15" t="s">
        <v>4</v>
      </c>
      <c r="F456" s="16">
        <v>30.3</v>
      </c>
      <c r="G456" s="86">
        <v>30.3</v>
      </c>
      <c r="H456" s="21"/>
    </row>
    <row r="457" spans="1:8" ht="38.25" outlineLevel="4" x14ac:dyDescent="0.25">
      <c r="A457" s="6" t="s">
        <v>316</v>
      </c>
      <c r="B457" s="5" t="s">
        <v>21</v>
      </c>
      <c r="C457" s="6" t="s">
        <v>239</v>
      </c>
      <c r="D457" s="6" t="s">
        <v>407</v>
      </c>
      <c r="E457" s="6" t="s">
        <v>22</v>
      </c>
      <c r="F457" s="11">
        <v>30.3</v>
      </c>
      <c r="G457" s="85">
        <v>30.3</v>
      </c>
      <c r="H457" s="23"/>
    </row>
    <row r="458" spans="1:8" ht="63.75" outlineLevel="4" x14ac:dyDescent="0.25">
      <c r="A458" s="15" t="s">
        <v>316</v>
      </c>
      <c r="B458" s="14" t="s">
        <v>408</v>
      </c>
      <c r="C458" s="15" t="s">
        <v>239</v>
      </c>
      <c r="D458" s="15" t="s">
        <v>409</v>
      </c>
      <c r="E458" s="15" t="s">
        <v>4</v>
      </c>
      <c r="F458" s="16">
        <v>25400</v>
      </c>
      <c r="G458" s="17"/>
      <c r="H458" s="159">
        <v>25400</v>
      </c>
    </row>
    <row r="459" spans="1:8" ht="38.25" outlineLevel="4" x14ac:dyDescent="0.25">
      <c r="A459" s="6" t="s">
        <v>316</v>
      </c>
      <c r="B459" s="5" t="s">
        <v>21</v>
      </c>
      <c r="C459" s="6" t="s">
        <v>239</v>
      </c>
      <c r="D459" s="6" t="s">
        <v>409</v>
      </c>
      <c r="E459" s="6" t="s">
        <v>22</v>
      </c>
      <c r="F459" s="11">
        <v>251.69189</v>
      </c>
      <c r="G459" s="12"/>
      <c r="H459" s="165">
        <v>251.69189</v>
      </c>
    </row>
    <row r="460" spans="1:8" ht="25.5" outlineLevel="4" x14ac:dyDescent="0.25">
      <c r="A460" s="6" t="s">
        <v>316</v>
      </c>
      <c r="B460" s="5" t="s">
        <v>86</v>
      </c>
      <c r="C460" s="6" t="s">
        <v>239</v>
      </c>
      <c r="D460" s="6" t="s">
        <v>409</v>
      </c>
      <c r="E460" s="6" t="s">
        <v>87</v>
      </c>
      <c r="F460" s="11">
        <v>25148.308110000002</v>
      </c>
      <c r="G460" s="12"/>
      <c r="H460" s="165">
        <v>25148.308110000002</v>
      </c>
    </row>
    <row r="461" spans="1:8" ht="51" outlineLevel="4" x14ac:dyDescent="0.25">
      <c r="A461" s="15" t="s">
        <v>316</v>
      </c>
      <c r="B461" s="14" t="s">
        <v>410</v>
      </c>
      <c r="C461" s="15" t="s">
        <v>239</v>
      </c>
      <c r="D461" s="15" t="s">
        <v>411</v>
      </c>
      <c r="E461" s="15" t="s">
        <v>4</v>
      </c>
      <c r="F461" s="16">
        <v>31234.6</v>
      </c>
      <c r="G461" s="17"/>
      <c r="H461" s="159">
        <v>31234.6</v>
      </c>
    </row>
    <row r="462" spans="1:8" ht="38.25" outlineLevel="4" x14ac:dyDescent="0.25">
      <c r="A462" s="6" t="s">
        <v>316</v>
      </c>
      <c r="B462" s="5" t="s">
        <v>21</v>
      </c>
      <c r="C462" s="6" t="s">
        <v>239</v>
      </c>
      <c r="D462" s="6" t="s">
        <v>411</v>
      </c>
      <c r="E462" s="6" t="s">
        <v>22</v>
      </c>
      <c r="F462" s="11">
        <v>644.00900000000001</v>
      </c>
      <c r="G462" s="12"/>
      <c r="H462" s="165">
        <v>644.00900000000001</v>
      </c>
    </row>
    <row r="463" spans="1:8" ht="25.5" outlineLevel="4" x14ac:dyDescent="0.25">
      <c r="A463" s="6" t="s">
        <v>316</v>
      </c>
      <c r="B463" s="5" t="s">
        <v>86</v>
      </c>
      <c r="C463" s="6" t="s">
        <v>239</v>
      </c>
      <c r="D463" s="6" t="s">
        <v>411</v>
      </c>
      <c r="E463" s="6" t="s">
        <v>87</v>
      </c>
      <c r="F463" s="11">
        <v>30590.591</v>
      </c>
      <c r="G463" s="12"/>
      <c r="H463" s="165">
        <v>30590.591</v>
      </c>
    </row>
    <row r="464" spans="1:8" ht="76.5" outlineLevel="4" x14ac:dyDescent="0.25">
      <c r="A464" s="15" t="s">
        <v>316</v>
      </c>
      <c r="B464" s="14" t="s">
        <v>412</v>
      </c>
      <c r="C464" s="15" t="s">
        <v>239</v>
      </c>
      <c r="D464" s="15" t="s">
        <v>413</v>
      </c>
      <c r="E464" s="15" t="s">
        <v>4</v>
      </c>
      <c r="F464" s="16">
        <v>18811.942040000002</v>
      </c>
      <c r="G464" s="17"/>
      <c r="H464" s="159">
        <v>18811.942040000002</v>
      </c>
    </row>
    <row r="465" spans="1:8" ht="38.25" outlineLevel="4" x14ac:dyDescent="0.25">
      <c r="A465" s="6" t="s">
        <v>316</v>
      </c>
      <c r="B465" s="5" t="s">
        <v>129</v>
      </c>
      <c r="C465" s="6" t="s">
        <v>239</v>
      </c>
      <c r="D465" s="6" t="s">
        <v>413</v>
      </c>
      <c r="E465" s="6" t="s">
        <v>130</v>
      </c>
      <c r="F465" s="11">
        <v>18811.942040000002</v>
      </c>
      <c r="G465" s="12"/>
      <c r="H465" s="165">
        <v>18811.942040000002</v>
      </c>
    </row>
    <row r="466" spans="1:8" ht="25.5" outlineLevel="4" x14ac:dyDescent="0.25">
      <c r="A466" s="15" t="s">
        <v>316</v>
      </c>
      <c r="B466" s="14" t="s">
        <v>414</v>
      </c>
      <c r="C466" s="15" t="s">
        <v>415</v>
      </c>
      <c r="D466" s="15" t="s">
        <v>3</v>
      </c>
      <c r="E466" s="15" t="s">
        <v>4</v>
      </c>
      <c r="F466" s="16">
        <v>2208.9</v>
      </c>
      <c r="G466" s="17"/>
      <c r="H466" s="159">
        <v>2208.9</v>
      </c>
    </row>
    <row r="467" spans="1:8" ht="63.75" outlineLevel="4" x14ac:dyDescent="0.25">
      <c r="A467" s="15" t="s">
        <v>316</v>
      </c>
      <c r="B467" s="14" t="s">
        <v>416</v>
      </c>
      <c r="C467" s="15" t="s">
        <v>415</v>
      </c>
      <c r="D467" s="15" t="s">
        <v>417</v>
      </c>
      <c r="E467" s="15" t="s">
        <v>4</v>
      </c>
      <c r="F467" s="16">
        <v>2208.9</v>
      </c>
      <c r="G467" s="17"/>
      <c r="H467" s="159">
        <v>2208.9</v>
      </c>
    </row>
    <row r="468" spans="1:8" ht="76.5" outlineLevel="4" x14ac:dyDescent="0.25">
      <c r="A468" s="6" t="s">
        <v>316</v>
      </c>
      <c r="B468" s="5" t="s">
        <v>11</v>
      </c>
      <c r="C468" s="6" t="s">
        <v>415</v>
      </c>
      <c r="D468" s="6" t="s">
        <v>417</v>
      </c>
      <c r="E468" s="6" t="s">
        <v>12</v>
      </c>
      <c r="F468" s="11">
        <v>1961.4421199999999</v>
      </c>
      <c r="G468" s="12"/>
      <c r="H468" s="165">
        <v>1961.4421199999999</v>
      </c>
    </row>
    <row r="469" spans="1:8" ht="38.25" outlineLevel="4" x14ac:dyDescent="0.25">
      <c r="A469" s="6" t="s">
        <v>316</v>
      </c>
      <c r="B469" s="5" t="s">
        <v>21</v>
      </c>
      <c r="C469" s="6" t="s">
        <v>415</v>
      </c>
      <c r="D469" s="6" t="s">
        <v>417</v>
      </c>
      <c r="E469" s="6" t="s">
        <v>22</v>
      </c>
      <c r="F469" s="11">
        <v>247.45787999999999</v>
      </c>
      <c r="G469" s="12"/>
      <c r="H469" s="165">
        <v>247.45787999999999</v>
      </c>
    </row>
    <row r="470" spans="1:8" ht="51" x14ac:dyDescent="0.25">
      <c r="A470" s="15" t="s">
        <v>262</v>
      </c>
      <c r="B470" s="14" t="s">
        <v>261</v>
      </c>
      <c r="C470" s="15" t="s">
        <v>2</v>
      </c>
      <c r="D470" s="15" t="s">
        <v>3</v>
      </c>
      <c r="E470" s="15" t="s">
        <v>4</v>
      </c>
      <c r="F470" s="16">
        <v>111365.61713</v>
      </c>
      <c r="G470" s="114">
        <v>77021.176330000017</v>
      </c>
      <c r="H470" s="172">
        <v>34344.440799999997</v>
      </c>
    </row>
    <row r="471" spans="1:8" outlineLevel="1" x14ac:dyDescent="0.25">
      <c r="A471" s="15" t="s">
        <v>262</v>
      </c>
      <c r="B471" s="14" t="s">
        <v>263</v>
      </c>
      <c r="C471" s="15" t="s">
        <v>264</v>
      </c>
      <c r="D471" s="15" t="s">
        <v>3</v>
      </c>
      <c r="E471" s="15" t="s">
        <v>4</v>
      </c>
      <c r="F471" s="16">
        <v>41153.800000000003</v>
      </c>
      <c r="G471" s="115">
        <v>29881.1</v>
      </c>
      <c r="H471" s="173">
        <v>11272.7</v>
      </c>
    </row>
    <row r="472" spans="1:8" ht="25.5" outlineLevel="2" x14ac:dyDescent="0.25">
      <c r="A472" s="15" t="s">
        <v>262</v>
      </c>
      <c r="B472" s="14" t="s">
        <v>265</v>
      </c>
      <c r="C472" s="15" t="s">
        <v>266</v>
      </c>
      <c r="D472" s="15" t="s">
        <v>3</v>
      </c>
      <c r="E472" s="15" t="s">
        <v>4</v>
      </c>
      <c r="F472" s="16">
        <v>41153.800000000003</v>
      </c>
      <c r="G472" s="87">
        <v>29881.1</v>
      </c>
      <c r="H472" s="172">
        <v>11272.7</v>
      </c>
    </row>
    <row r="473" spans="1:8" ht="76.5" outlineLevel="3" x14ac:dyDescent="0.25">
      <c r="A473" s="15" t="s">
        <v>262</v>
      </c>
      <c r="B473" s="14" t="s">
        <v>267</v>
      </c>
      <c r="C473" s="15" t="s">
        <v>266</v>
      </c>
      <c r="D473" s="15" t="s">
        <v>268</v>
      </c>
      <c r="E473" s="15" t="s">
        <v>4</v>
      </c>
      <c r="F473" s="16">
        <v>27625.8</v>
      </c>
      <c r="G473" s="86">
        <v>27625.8</v>
      </c>
      <c r="H473" s="21"/>
    </row>
    <row r="474" spans="1:8" ht="38.25" outlineLevel="4" x14ac:dyDescent="0.25">
      <c r="A474" s="6" t="s">
        <v>262</v>
      </c>
      <c r="B474" s="5" t="s">
        <v>74</v>
      </c>
      <c r="C474" s="6" t="s">
        <v>266</v>
      </c>
      <c r="D474" s="6" t="s">
        <v>268</v>
      </c>
      <c r="E474" s="6" t="s">
        <v>75</v>
      </c>
      <c r="F474" s="11">
        <v>27625.8</v>
      </c>
      <c r="G474" s="85">
        <v>27625.8</v>
      </c>
      <c r="H474" s="23"/>
    </row>
    <row r="475" spans="1:8" ht="89.25" outlineLevel="3" x14ac:dyDescent="0.25">
      <c r="A475" s="15" t="s">
        <v>262</v>
      </c>
      <c r="B475" s="14" t="s">
        <v>269</v>
      </c>
      <c r="C475" s="15" t="s">
        <v>266</v>
      </c>
      <c r="D475" s="15" t="s">
        <v>270</v>
      </c>
      <c r="E475" s="15" t="s">
        <v>4</v>
      </c>
      <c r="F475" s="16">
        <v>11272.7</v>
      </c>
      <c r="G475" s="17"/>
      <c r="H475" s="159">
        <v>11272.7</v>
      </c>
    </row>
    <row r="476" spans="1:8" ht="38.25" outlineLevel="4" x14ac:dyDescent="0.25">
      <c r="A476" s="6" t="s">
        <v>262</v>
      </c>
      <c r="B476" s="5" t="s">
        <v>74</v>
      </c>
      <c r="C476" s="6" t="s">
        <v>266</v>
      </c>
      <c r="D476" s="6" t="s">
        <v>270</v>
      </c>
      <c r="E476" s="6" t="s">
        <v>75</v>
      </c>
      <c r="F476" s="11">
        <v>11272.7</v>
      </c>
      <c r="G476" s="12"/>
      <c r="H476" s="165">
        <v>11272.7</v>
      </c>
    </row>
    <row r="477" spans="1:8" ht="89.25" outlineLevel="3" x14ac:dyDescent="0.25">
      <c r="A477" s="15" t="s">
        <v>262</v>
      </c>
      <c r="B477" s="14" t="s">
        <v>269</v>
      </c>
      <c r="C477" s="15" t="s">
        <v>266</v>
      </c>
      <c r="D477" s="15" t="s">
        <v>271</v>
      </c>
      <c r="E477" s="15" t="s">
        <v>4</v>
      </c>
      <c r="F477" s="16">
        <v>1684.5</v>
      </c>
      <c r="G477" s="86">
        <v>1684.5</v>
      </c>
      <c r="H477" s="21"/>
    </row>
    <row r="478" spans="1:8" ht="38.25" outlineLevel="4" x14ac:dyDescent="0.25">
      <c r="A478" s="6" t="s">
        <v>262</v>
      </c>
      <c r="B478" s="5" t="s">
        <v>74</v>
      </c>
      <c r="C478" s="6" t="s">
        <v>266</v>
      </c>
      <c r="D478" s="6" t="s">
        <v>271</v>
      </c>
      <c r="E478" s="6" t="s">
        <v>75</v>
      </c>
      <c r="F478" s="11">
        <v>1684.5</v>
      </c>
      <c r="G478" s="85">
        <v>1684.5</v>
      </c>
      <c r="H478" s="23"/>
    </row>
    <row r="479" spans="1:8" ht="76.5" outlineLevel="3" x14ac:dyDescent="0.25">
      <c r="A479" s="15" t="s">
        <v>262</v>
      </c>
      <c r="B479" s="14" t="s">
        <v>272</v>
      </c>
      <c r="C479" s="15" t="s">
        <v>266</v>
      </c>
      <c r="D479" s="15" t="s">
        <v>273</v>
      </c>
      <c r="E479" s="15" t="s">
        <v>4</v>
      </c>
      <c r="F479" s="16">
        <v>570.79999999999995</v>
      </c>
      <c r="G479" s="86">
        <v>570.79999999999995</v>
      </c>
      <c r="H479" s="21"/>
    </row>
    <row r="480" spans="1:8" ht="38.25" outlineLevel="4" x14ac:dyDescent="0.25">
      <c r="A480" s="6" t="s">
        <v>262</v>
      </c>
      <c r="B480" s="5" t="s">
        <v>74</v>
      </c>
      <c r="C480" s="6" t="s">
        <v>266</v>
      </c>
      <c r="D480" s="6" t="s">
        <v>273</v>
      </c>
      <c r="E480" s="6" t="s">
        <v>75</v>
      </c>
      <c r="F480" s="11">
        <v>570.79999999999995</v>
      </c>
      <c r="G480" s="85">
        <v>570.79999999999995</v>
      </c>
      <c r="H480" s="23"/>
    </row>
    <row r="481" spans="1:8" outlineLevel="1" x14ac:dyDescent="0.25">
      <c r="A481" s="15" t="s">
        <v>262</v>
      </c>
      <c r="B481" s="14" t="s">
        <v>274</v>
      </c>
      <c r="C481" s="15" t="s">
        <v>275</v>
      </c>
      <c r="D481" s="15" t="s">
        <v>3</v>
      </c>
      <c r="E481" s="15" t="s">
        <v>4</v>
      </c>
      <c r="F481" s="16">
        <v>70182.317129999996</v>
      </c>
      <c r="G481" s="115">
        <v>47140.076330000011</v>
      </c>
      <c r="H481" s="173">
        <v>23042.2408</v>
      </c>
    </row>
    <row r="482" spans="1:8" outlineLevel="2" x14ac:dyDescent="0.25">
      <c r="A482" s="15" t="s">
        <v>262</v>
      </c>
      <c r="B482" s="14" t="s">
        <v>276</v>
      </c>
      <c r="C482" s="15" t="s">
        <v>277</v>
      </c>
      <c r="D482" s="15" t="s">
        <v>3</v>
      </c>
      <c r="E482" s="15" t="s">
        <v>4</v>
      </c>
      <c r="F482" s="16">
        <v>61065.655630000001</v>
      </c>
      <c r="G482" s="115">
        <v>38121.776330000015</v>
      </c>
      <c r="H482" s="173">
        <v>22943.879300000001</v>
      </c>
    </row>
    <row r="483" spans="1:8" ht="76.5" outlineLevel="3" x14ac:dyDescent="0.25">
      <c r="A483" s="15" t="s">
        <v>262</v>
      </c>
      <c r="B483" s="14" t="s">
        <v>278</v>
      </c>
      <c r="C483" s="15" t="s">
        <v>277</v>
      </c>
      <c r="D483" s="15" t="s">
        <v>279</v>
      </c>
      <c r="E483" s="15" t="s">
        <v>4</v>
      </c>
      <c r="F483" s="16">
        <v>2500.2182600000001</v>
      </c>
      <c r="G483" s="86">
        <v>2500.2182600000001</v>
      </c>
      <c r="H483" s="21"/>
    </row>
    <row r="484" spans="1:8" ht="38.25" outlineLevel="4" x14ac:dyDescent="0.25">
      <c r="A484" s="6" t="s">
        <v>262</v>
      </c>
      <c r="B484" s="5" t="s">
        <v>74</v>
      </c>
      <c r="C484" s="6" t="s">
        <v>277</v>
      </c>
      <c r="D484" s="6" t="s">
        <v>279</v>
      </c>
      <c r="E484" s="6" t="s">
        <v>75</v>
      </c>
      <c r="F484" s="11">
        <v>2500.2182600000001</v>
      </c>
      <c r="G484" s="85">
        <v>2500.2182600000001</v>
      </c>
      <c r="H484" s="23"/>
    </row>
    <row r="485" spans="1:8" ht="89.25" outlineLevel="3" x14ac:dyDescent="0.25">
      <c r="A485" s="15" t="s">
        <v>262</v>
      </c>
      <c r="B485" s="14" t="s">
        <v>269</v>
      </c>
      <c r="C485" s="15" t="s">
        <v>277</v>
      </c>
      <c r="D485" s="15" t="s">
        <v>280</v>
      </c>
      <c r="E485" s="15" t="s">
        <v>4</v>
      </c>
      <c r="F485" s="16">
        <v>458</v>
      </c>
      <c r="G485" s="17"/>
      <c r="H485" s="159">
        <v>458</v>
      </c>
    </row>
    <row r="486" spans="1:8" ht="38.25" outlineLevel="4" x14ac:dyDescent="0.25">
      <c r="A486" s="6" t="s">
        <v>262</v>
      </c>
      <c r="B486" s="5" t="s">
        <v>74</v>
      </c>
      <c r="C486" s="6" t="s">
        <v>277</v>
      </c>
      <c r="D486" s="6" t="s">
        <v>280</v>
      </c>
      <c r="E486" s="6" t="s">
        <v>75</v>
      </c>
      <c r="F486" s="11">
        <v>458</v>
      </c>
      <c r="G486" s="12"/>
      <c r="H486" s="165">
        <v>458</v>
      </c>
    </row>
    <row r="487" spans="1:8" ht="89.25" outlineLevel="3" x14ac:dyDescent="0.25">
      <c r="A487" s="15" t="s">
        <v>262</v>
      </c>
      <c r="B487" s="14" t="s">
        <v>269</v>
      </c>
      <c r="C487" s="15" t="s">
        <v>277</v>
      </c>
      <c r="D487" s="15" t="s">
        <v>281</v>
      </c>
      <c r="E487" s="15" t="s">
        <v>4</v>
      </c>
      <c r="F487" s="16">
        <v>68.400000000000006</v>
      </c>
      <c r="G487" s="86">
        <v>68.400000000000006</v>
      </c>
      <c r="H487" s="21"/>
    </row>
    <row r="488" spans="1:8" ht="38.25" outlineLevel="4" x14ac:dyDescent="0.25">
      <c r="A488" s="6" t="s">
        <v>262</v>
      </c>
      <c r="B488" s="5" t="s">
        <v>74</v>
      </c>
      <c r="C488" s="6" t="s">
        <v>277</v>
      </c>
      <c r="D488" s="6" t="s">
        <v>281</v>
      </c>
      <c r="E488" s="6" t="s">
        <v>75</v>
      </c>
      <c r="F488" s="11">
        <v>68.400000000000006</v>
      </c>
      <c r="G488" s="85">
        <v>68.400000000000006</v>
      </c>
      <c r="H488" s="23"/>
    </row>
    <row r="489" spans="1:8" ht="63.75" outlineLevel="3" x14ac:dyDescent="0.25">
      <c r="A489" s="15" t="s">
        <v>262</v>
      </c>
      <c r="B489" s="14" t="s">
        <v>282</v>
      </c>
      <c r="C489" s="15" t="s">
        <v>277</v>
      </c>
      <c r="D489" s="15" t="s">
        <v>283</v>
      </c>
      <c r="E489" s="15" t="s">
        <v>4</v>
      </c>
      <c r="F489" s="16">
        <v>8886.3615499999996</v>
      </c>
      <c r="G489" s="86">
        <v>8886.3615499999996</v>
      </c>
      <c r="H489" s="21"/>
    </row>
    <row r="490" spans="1:8" ht="38.25" outlineLevel="4" x14ac:dyDescent="0.25">
      <c r="A490" s="6" t="s">
        <v>262</v>
      </c>
      <c r="B490" s="5" t="s">
        <v>74</v>
      </c>
      <c r="C490" s="6" t="s">
        <v>277</v>
      </c>
      <c r="D490" s="6" t="s">
        <v>283</v>
      </c>
      <c r="E490" s="6" t="s">
        <v>75</v>
      </c>
      <c r="F490" s="11">
        <v>8886.3615499999996</v>
      </c>
      <c r="G490" s="85">
        <v>8886.3615499999996</v>
      </c>
      <c r="H490" s="23"/>
    </row>
    <row r="491" spans="1:8" ht="89.25" outlineLevel="3" x14ac:dyDescent="0.25">
      <c r="A491" s="15" t="s">
        <v>262</v>
      </c>
      <c r="B491" s="14" t="s">
        <v>269</v>
      </c>
      <c r="C491" s="15" t="s">
        <v>277</v>
      </c>
      <c r="D491" s="15" t="s">
        <v>284</v>
      </c>
      <c r="E491" s="15" t="s">
        <v>4</v>
      </c>
      <c r="F491" s="16">
        <v>2189.6</v>
      </c>
      <c r="G491" s="17"/>
      <c r="H491" s="159">
        <v>2189.6</v>
      </c>
    </row>
    <row r="492" spans="1:8" ht="38.25" outlineLevel="4" x14ac:dyDescent="0.25">
      <c r="A492" s="6" t="s">
        <v>262</v>
      </c>
      <c r="B492" s="5" t="s">
        <v>74</v>
      </c>
      <c r="C492" s="6" t="s">
        <v>277</v>
      </c>
      <c r="D492" s="6" t="s">
        <v>284</v>
      </c>
      <c r="E492" s="6" t="s">
        <v>75</v>
      </c>
      <c r="F492" s="11">
        <v>2189.6</v>
      </c>
      <c r="G492" s="12"/>
      <c r="H492" s="165">
        <v>2189.6</v>
      </c>
    </row>
    <row r="493" spans="1:8" ht="89.25" outlineLevel="3" x14ac:dyDescent="0.25">
      <c r="A493" s="15" t="s">
        <v>262</v>
      </c>
      <c r="B493" s="14" t="s">
        <v>269</v>
      </c>
      <c r="C493" s="15" t="s">
        <v>277</v>
      </c>
      <c r="D493" s="15" t="s">
        <v>285</v>
      </c>
      <c r="E493" s="15" t="s">
        <v>4</v>
      </c>
      <c r="F493" s="16">
        <v>327.2</v>
      </c>
      <c r="G493" s="86">
        <v>327.2</v>
      </c>
      <c r="H493" s="21"/>
    </row>
    <row r="494" spans="1:8" ht="38.25" outlineLevel="4" x14ac:dyDescent="0.25">
      <c r="A494" s="6" t="s">
        <v>262</v>
      </c>
      <c r="B494" s="5" t="s">
        <v>74</v>
      </c>
      <c r="C494" s="6" t="s">
        <v>277</v>
      </c>
      <c r="D494" s="6" t="s">
        <v>285</v>
      </c>
      <c r="E494" s="6" t="s">
        <v>75</v>
      </c>
      <c r="F494" s="11">
        <v>327.2</v>
      </c>
      <c r="G494" s="85">
        <v>327.2</v>
      </c>
      <c r="H494" s="23"/>
    </row>
    <row r="495" spans="1:8" ht="63.75" outlineLevel="3" x14ac:dyDescent="0.25">
      <c r="A495" s="15" t="s">
        <v>262</v>
      </c>
      <c r="B495" s="14" t="s">
        <v>286</v>
      </c>
      <c r="C495" s="15" t="s">
        <v>277</v>
      </c>
      <c r="D495" s="15" t="s">
        <v>287</v>
      </c>
      <c r="E495" s="15" t="s">
        <v>4</v>
      </c>
      <c r="F495" s="16">
        <v>21401.444820000001</v>
      </c>
      <c r="G495" s="86">
        <v>21401.444820000001</v>
      </c>
      <c r="H495" s="21"/>
    </row>
    <row r="496" spans="1:8" ht="38.25" outlineLevel="4" x14ac:dyDescent="0.25">
      <c r="A496" s="6" t="s">
        <v>262</v>
      </c>
      <c r="B496" s="5" t="s">
        <v>74</v>
      </c>
      <c r="C496" s="6" t="s">
        <v>277</v>
      </c>
      <c r="D496" s="6" t="s">
        <v>287</v>
      </c>
      <c r="E496" s="6" t="s">
        <v>75</v>
      </c>
      <c r="F496" s="11">
        <v>21401.444820000001</v>
      </c>
      <c r="G496" s="85">
        <v>21401.444820000001</v>
      </c>
      <c r="H496" s="23"/>
    </row>
    <row r="497" spans="1:8" ht="89.25" outlineLevel="3" x14ac:dyDescent="0.25">
      <c r="A497" s="15" t="s">
        <v>262</v>
      </c>
      <c r="B497" s="14" t="s">
        <v>269</v>
      </c>
      <c r="C497" s="15" t="s">
        <v>277</v>
      </c>
      <c r="D497" s="15" t="s">
        <v>288</v>
      </c>
      <c r="E497" s="15" t="s">
        <v>4</v>
      </c>
      <c r="F497" s="16">
        <v>3720.6</v>
      </c>
      <c r="G497" s="17"/>
      <c r="H497" s="159">
        <v>3720.6</v>
      </c>
    </row>
    <row r="498" spans="1:8" ht="38.25" outlineLevel="4" x14ac:dyDescent="0.25">
      <c r="A498" s="6" t="s">
        <v>262</v>
      </c>
      <c r="B498" s="5" t="s">
        <v>74</v>
      </c>
      <c r="C498" s="6" t="s">
        <v>277</v>
      </c>
      <c r="D498" s="6" t="s">
        <v>288</v>
      </c>
      <c r="E498" s="6" t="s">
        <v>75</v>
      </c>
      <c r="F498" s="11">
        <v>3720.6</v>
      </c>
      <c r="G498" s="12"/>
      <c r="H498" s="165">
        <v>3720.6</v>
      </c>
    </row>
    <row r="499" spans="1:8" ht="89.25" outlineLevel="3" x14ac:dyDescent="0.25">
      <c r="A499" s="15" t="s">
        <v>262</v>
      </c>
      <c r="B499" s="14" t="s">
        <v>269</v>
      </c>
      <c r="C499" s="15" t="s">
        <v>277</v>
      </c>
      <c r="D499" s="15" t="s">
        <v>289</v>
      </c>
      <c r="E499" s="15" t="s">
        <v>4</v>
      </c>
      <c r="F499" s="16">
        <v>555.9</v>
      </c>
      <c r="G499" s="86">
        <v>555.9</v>
      </c>
      <c r="H499" s="21"/>
    </row>
    <row r="500" spans="1:8" ht="38.25" outlineLevel="4" x14ac:dyDescent="0.25">
      <c r="A500" s="6" t="s">
        <v>262</v>
      </c>
      <c r="B500" s="5" t="s">
        <v>74</v>
      </c>
      <c r="C500" s="6" t="s">
        <v>277</v>
      </c>
      <c r="D500" s="6" t="s">
        <v>289</v>
      </c>
      <c r="E500" s="6" t="s">
        <v>75</v>
      </c>
      <c r="F500" s="11">
        <v>555.9</v>
      </c>
      <c r="G500" s="85">
        <v>555.9</v>
      </c>
      <c r="H500" s="23"/>
    </row>
    <row r="501" spans="1:8" ht="25.5" outlineLevel="3" x14ac:dyDescent="0.25">
      <c r="A501" s="15" t="s">
        <v>262</v>
      </c>
      <c r="B501" s="14" t="s">
        <v>290</v>
      </c>
      <c r="C501" s="15" t="s">
        <v>277</v>
      </c>
      <c r="D501" s="15" t="s">
        <v>291</v>
      </c>
      <c r="E501" s="15" t="s">
        <v>4</v>
      </c>
      <c r="F501" s="16">
        <v>1402.3649700000001</v>
      </c>
      <c r="G501" s="86">
        <v>1402.3649700000001</v>
      </c>
      <c r="H501" s="21"/>
    </row>
    <row r="502" spans="1:8" ht="38.25" outlineLevel="4" x14ac:dyDescent="0.25">
      <c r="A502" s="6" t="s">
        <v>262</v>
      </c>
      <c r="B502" s="5" t="s">
        <v>74</v>
      </c>
      <c r="C502" s="6" t="s">
        <v>277</v>
      </c>
      <c r="D502" s="6" t="s">
        <v>291</v>
      </c>
      <c r="E502" s="6" t="s">
        <v>75</v>
      </c>
      <c r="F502" s="11">
        <v>1402.3649700000001</v>
      </c>
      <c r="G502" s="85">
        <v>1402.3649700000001</v>
      </c>
      <c r="H502" s="23"/>
    </row>
    <row r="503" spans="1:8" ht="38.25" outlineLevel="3" x14ac:dyDescent="0.25">
      <c r="A503" s="15" t="s">
        <v>262</v>
      </c>
      <c r="B503" s="14" t="s">
        <v>292</v>
      </c>
      <c r="C503" s="15" t="s">
        <v>277</v>
      </c>
      <c r="D503" s="15" t="s">
        <v>293</v>
      </c>
      <c r="E503" s="15" t="s">
        <v>4</v>
      </c>
      <c r="F503" s="16">
        <v>3488.1792999999998</v>
      </c>
      <c r="G503" s="17"/>
      <c r="H503" s="159">
        <v>3488.1792999999998</v>
      </c>
    </row>
    <row r="504" spans="1:8" ht="38.25" outlineLevel="4" x14ac:dyDescent="0.25">
      <c r="A504" s="6" t="s">
        <v>262</v>
      </c>
      <c r="B504" s="5" t="s">
        <v>74</v>
      </c>
      <c r="C504" s="6" t="s">
        <v>277</v>
      </c>
      <c r="D504" s="6" t="s">
        <v>293</v>
      </c>
      <c r="E504" s="6" t="s">
        <v>75</v>
      </c>
      <c r="F504" s="11">
        <v>3488.1792999999998</v>
      </c>
      <c r="G504" s="12"/>
      <c r="H504" s="165">
        <v>3488.1792999999998</v>
      </c>
    </row>
    <row r="505" spans="1:8" ht="51" outlineLevel="3" x14ac:dyDescent="0.25">
      <c r="A505" s="15" t="s">
        <v>262</v>
      </c>
      <c r="B505" s="14" t="s">
        <v>294</v>
      </c>
      <c r="C505" s="15" t="s">
        <v>277</v>
      </c>
      <c r="D505" s="15" t="s">
        <v>295</v>
      </c>
      <c r="E505" s="15" t="s">
        <v>4</v>
      </c>
      <c r="F505" s="16">
        <v>20</v>
      </c>
      <c r="G505" s="86">
        <v>20</v>
      </c>
      <c r="H505" s="21"/>
    </row>
    <row r="506" spans="1:8" ht="38.25" outlineLevel="4" x14ac:dyDescent="0.25">
      <c r="A506" s="6" t="s">
        <v>262</v>
      </c>
      <c r="B506" s="5" t="s">
        <v>74</v>
      </c>
      <c r="C506" s="6" t="s">
        <v>277</v>
      </c>
      <c r="D506" s="6" t="s">
        <v>295</v>
      </c>
      <c r="E506" s="6" t="s">
        <v>75</v>
      </c>
      <c r="F506" s="11">
        <v>20</v>
      </c>
      <c r="G506" s="85">
        <v>20</v>
      </c>
      <c r="H506" s="23"/>
    </row>
    <row r="507" spans="1:8" ht="76.5" outlineLevel="3" x14ac:dyDescent="0.25">
      <c r="A507" s="15" t="s">
        <v>262</v>
      </c>
      <c r="B507" s="14" t="s">
        <v>272</v>
      </c>
      <c r="C507" s="15" t="s">
        <v>277</v>
      </c>
      <c r="D507" s="15" t="s">
        <v>273</v>
      </c>
      <c r="E507" s="15" t="s">
        <v>4</v>
      </c>
      <c r="F507" s="16">
        <v>1854.55033</v>
      </c>
      <c r="G507" s="86">
        <v>1854.55033</v>
      </c>
      <c r="H507" s="21"/>
    </row>
    <row r="508" spans="1:8" ht="38.25" outlineLevel="4" x14ac:dyDescent="0.25">
      <c r="A508" s="6" t="s">
        <v>262</v>
      </c>
      <c r="B508" s="5" t="s">
        <v>74</v>
      </c>
      <c r="C508" s="6" t="s">
        <v>277</v>
      </c>
      <c r="D508" s="6" t="s">
        <v>273</v>
      </c>
      <c r="E508" s="6" t="s">
        <v>75</v>
      </c>
      <c r="F508" s="11">
        <v>1854.55033</v>
      </c>
      <c r="G508" s="85">
        <v>1854.55033</v>
      </c>
      <c r="H508" s="23"/>
    </row>
    <row r="509" spans="1:8" ht="38.25" outlineLevel="3" x14ac:dyDescent="0.25">
      <c r="A509" s="15" t="s">
        <v>262</v>
      </c>
      <c r="B509" s="14" t="s">
        <v>296</v>
      </c>
      <c r="C509" s="15" t="s">
        <v>277</v>
      </c>
      <c r="D509" s="15" t="s">
        <v>297</v>
      </c>
      <c r="E509" s="15" t="s">
        <v>4</v>
      </c>
      <c r="F509" s="16">
        <v>3964.1</v>
      </c>
      <c r="G509" s="17"/>
      <c r="H509" s="159">
        <v>3964.1</v>
      </c>
    </row>
    <row r="510" spans="1:8" ht="38.25" outlineLevel="4" x14ac:dyDescent="0.25">
      <c r="A510" s="6" t="s">
        <v>262</v>
      </c>
      <c r="B510" s="5" t="s">
        <v>74</v>
      </c>
      <c r="C510" s="6" t="s">
        <v>277</v>
      </c>
      <c r="D510" s="6" t="s">
        <v>297</v>
      </c>
      <c r="E510" s="6" t="s">
        <v>75</v>
      </c>
      <c r="F510" s="11">
        <v>3964.1</v>
      </c>
      <c r="G510" s="12"/>
      <c r="H510" s="165">
        <v>3964.1</v>
      </c>
    </row>
    <row r="511" spans="1:8" ht="38.25" outlineLevel="3" x14ac:dyDescent="0.25">
      <c r="A511" s="15" t="s">
        <v>262</v>
      </c>
      <c r="B511" s="14" t="s">
        <v>298</v>
      </c>
      <c r="C511" s="15" t="s">
        <v>277</v>
      </c>
      <c r="D511" s="15" t="s">
        <v>299</v>
      </c>
      <c r="E511" s="15" t="s">
        <v>4</v>
      </c>
      <c r="F511" s="16">
        <v>65.5</v>
      </c>
      <c r="G511" s="17"/>
      <c r="H511" s="159">
        <v>65.5</v>
      </c>
    </row>
    <row r="512" spans="1:8" ht="38.25" outlineLevel="4" x14ac:dyDescent="0.25">
      <c r="A512" s="6" t="s">
        <v>262</v>
      </c>
      <c r="B512" s="5" t="s">
        <v>74</v>
      </c>
      <c r="C512" s="6" t="s">
        <v>277</v>
      </c>
      <c r="D512" s="6" t="s">
        <v>299</v>
      </c>
      <c r="E512" s="6" t="s">
        <v>75</v>
      </c>
      <c r="F512" s="11">
        <v>65.5</v>
      </c>
      <c r="G512" s="12"/>
      <c r="H512" s="165">
        <v>65.5</v>
      </c>
    </row>
    <row r="513" spans="1:8" ht="102" outlineLevel="3" x14ac:dyDescent="0.25">
      <c r="A513" s="109" t="s">
        <v>262</v>
      </c>
      <c r="B513" s="100" t="s">
        <v>517</v>
      </c>
      <c r="C513" s="99" t="s">
        <v>277</v>
      </c>
      <c r="D513" s="99" t="s">
        <v>300</v>
      </c>
      <c r="E513" s="99" t="s">
        <v>4</v>
      </c>
      <c r="F513" s="101">
        <v>65.8</v>
      </c>
      <c r="G513" s="101">
        <v>3.3</v>
      </c>
      <c r="H513" s="164">
        <v>62.5</v>
      </c>
    </row>
    <row r="514" spans="1:8" ht="38.25" outlineLevel="4" x14ac:dyDescent="0.25">
      <c r="A514" s="110" t="s">
        <v>262</v>
      </c>
      <c r="B514" s="103" t="s">
        <v>518</v>
      </c>
      <c r="C514" s="102" t="s">
        <v>277</v>
      </c>
      <c r="D514" s="102" t="s">
        <v>300</v>
      </c>
      <c r="E514" s="102" t="s">
        <v>75</v>
      </c>
      <c r="F514" s="104">
        <v>65.8</v>
      </c>
      <c r="G514" s="104">
        <v>3.3</v>
      </c>
      <c r="H514" s="148">
        <v>62.5</v>
      </c>
    </row>
    <row r="515" spans="1:8" outlineLevel="4" x14ac:dyDescent="0.25">
      <c r="A515" s="110"/>
      <c r="B515" s="105" t="s">
        <v>489</v>
      </c>
      <c r="C515" s="102"/>
      <c r="D515" s="102"/>
      <c r="E515" s="102"/>
      <c r="F515" s="104"/>
      <c r="G515" s="104"/>
      <c r="H515" s="148"/>
    </row>
    <row r="516" spans="1:8" outlineLevel="4" x14ac:dyDescent="0.25">
      <c r="A516" s="111" t="s">
        <v>262</v>
      </c>
      <c r="B516" s="107" t="s">
        <v>513</v>
      </c>
      <c r="C516" s="106" t="s">
        <v>277</v>
      </c>
      <c r="D516" s="106" t="s">
        <v>300</v>
      </c>
      <c r="E516" s="106" t="s">
        <v>75</v>
      </c>
      <c r="F516" s="108">
        <v>55</v>
      </c>
      <c r="G516" s="104"/>
      <c r="H516" s="151">
        <v>55</v>
      </c>
    </row>
    <row r="517" spans="1:8" outlineLevel="4" x14ac:dyDescent="0.25">
      <c r="A517" s="111" t="s">
        <v>262</v>
      </c>
      <c r="B517" s="107" t="s">
        <v>514</v>
      </c>
      <c r="C517" s="106" t="s">
        <v>277</v>
      </c>
      <c r="D517" s="106" t="s">
        <v>300</v>
      </c>
      <c r="E517" s="106" t="s">
        <v>75</v>
      </c>
      <c r="F517" s="108">
        <v>7.5</v>
      </c>
      <c r="G517" s="104"/>
      <c r="H517" s="151">
        <v>7.5</v>
      </c>
    </row>
    <row r="518" spans="1:8" ht="38.25" outlineLevel="3" x14ac:dyDescent="0.25">
      <c r="A518" s="15" t="s">
        <v>262</v>
      </c>
      <c r="B518" s="14" t="s">
        <v>296</v>
      </c>
      <c r="C518" s="15" t="s">
        <v>277</v>
      </c>
      <c r="D518" s="15" t="s">
        <v>301</v>
      </c>
      <c r="E518" s="15" t="s">
        <v>4</v>
      </c>
      <c r="F518" s="16">
        <v>592.4</v>
      </c>
      <c r="G518" s="86">
        <v>592.4</v>
      </c>
      <c r="H518" s="21"/>
    </row>
    <row r="519" spans="1:8" ht="38.25" outlineLevel="4" x14ac:dyDescent="0.25">
      <c r="A519" s="6" t="s">
        <v>262</v>
      </c>
      <c r="B519" s="5" t="s">
        <v>74</v>
      </c>
      <c r="C519" s="6" t="s">
        <v>277</v>
      </c>
      <c r="D519" s="6" t="s">
        <v>301</v>
      </c>
      <c r="E519" s="6" t="s">
        <v>75</v>
      </c>
      <c r="F519" s="11">
        <v>592.4</v>
      </c>
      <c r="G519" s="85">
        <v>592.4</v>
      </c>
      <c r="H519" s="23"/>
    </row>
    <row r="520" spans="1:8" ht="38.25" outlineLevel="3" x14ac:dyDescent="0.25">
      <c r="A520" s="15" t="s">
        <v>262</v>
      </c>
      <c r="B520" s="14" t="s">
        <v>298</v>
      </c>
      <c r="C520" s="15" t="s">
        <v>277</v>
      </c>
      <c r="D520" s="15" t="s">
        <v>302</v>
      </c>
      <c r="E520" s="15" t="s">
        <v>4</v>
      </c>
      <c r="F520" s="16">
        <v>9.8000000000000007</v>
      </c>
      <c r="G520" s="86">
        <v>9.8000000000000007</v>
      </c>
      <c r="H520" s="21"/>
    </row>
    <row r="521" spans="1:8" ht="38.25" outlineLevel="4" x14ac:dyDescent="0.25">
      <c r="A521" s="6" t="s">
        <v>262</v>
      </c>
      <c r="B521" s="5" t="s">
        <v>74</v>
      </c>
      <c r="C521" s="6" t="s">
        <v>277</v>
      </c>
      <c r="D521" s="6" t="s">
        <v>302</v>
      </c>
      <c r="E521" s="6" t="s">
        <v>75</v>
      </c>
      <c r="F521" s="11">
        <v>9.8000000000000007</v>
      </c>
      <c r="G521" s="85">
        <v>9.8000000000000007</v>
      </c>
      <c r="H521" s="23"/>
    </row>
    <row r="522" spans="1:8" ht="25.5" outlineLevel="3" x14ac:dyDescent="0.25">
      <c r="A522" s="118" t="s">
        <v>262</v>
      </c>
      <c r="B522" s="119" t="s">
        <v>303</v>
      </c>
      <c r="C522" s="118" t="s">
        <v>277</v>
      </c>
      <c r="D522" s="118" t="s">
        <v>304</v>
      </c>
      <c r="E522" s="118" t="s">
        <v>4</v>
      </c>
      <c r="F522" s="113">
        <v>9468.8430000000008</v>
      </c>
      <c r="G522" s="113">
        <v>473.4</v>
      </c>
      <c r="H522" s="159">
        <v>8995.4</v>
      </c>
    </row>
    <row r="523" spans="1:8" ht="38.25" outlineLevel="4" x14ac:dyDescent="0.25">
      <c r="A523" s="120" t="s">
        <v>262</v>
      </c>
      <c r="B523" s="121" t="s">
        <v>74</v>
      </c>
      <c r="C523" s="120" t="s">
        <v>277</v>
      </c>
      <c r="D523" s="120" t="s">
        <v>304</v>
      </c>
      <c r="E523" s="120" t="s">
        <v>75</v>
      </c>
      <c r="F523" s="112">
        <v>9468.8430000000008</v>
      </c>
      <c r="G523" s="112">
        <v>473.4</v>
      </c>
      <c r="H523" s="165">
        <v>8995.4</v>
      </c>
    </row>
    <row r="524" spans="1:8" outlineLevel="4" x14ac:dyDescent="0.25">
      <c r="A524" s="120"/>
      <c r="B524" s="116" t="s">
        <v>489</v>
      </c>
      <c r="C524" s="120"/>
      <c r="D524" s="120"/>
      <c r="E524" s="120"/>
      <c r="F524" s="112"/>
      <c r="G524" s="123"/>
      <c r="H524" s="166"/>
    </row>
    <row r="525" spans="1:8" outlineLevel="4" x14ac:dyDescent="0.25">
      <c r="A525" s="124" t="s">
        <v>262</v>
      </c>
      <c r="B525" s="117" t="s">
        <v>513</v>
      </c>
      <c r="C525" s="122" t="s">
        <v>277</v>
      </c>
      <c r="D525" s="122" t="s">
        <v>304</v>
      </c>
      <c r="E525" s="122" t="s">
        <v>75</v>
      </c>
      <c r="F525" s="125">
        <v>7915.9</v>
      </c>
      <c r="G525" s="126"/>
      <c r="H525" s="167">
        <v>7915.9</v>
      </c>
    </row>
    <row r="526" spans="1:8" outlineLevel="4" x14ac:dyDescent="0.25">
      <c r="A526" s="127" t="s">
        <v>262</v>
      </c>
      <c r="B526" s="117" t="s">
        <v>514</v>
      </c>
      <c r="C526" s="122" t="s">
        <v>277</v>
      </c>
      <c r="D526" s="122" t="s">
        <v>304</v>
      </c>
      <c r="E526" s="122" t="s">
        <v>75</v>
      </c>
      <c r="F526" s="125">
        <v>1079.5</v>
      </c>
      <c r="G526" s="126"/>
      <c r="H526" s="167">
        <v>1079.5</v>
      </c>
    </row>
    <row r="527" spans="1:8" ht="25.5" outlineLevel="3" x14ac:dyDescent="0.25">
      <c r="A527" s="15" t="s">
        <v>262</v>
      </c>
      <c r="B527" s="14" t="s">
        <v>290</v>
      </c>
      <c r="C527" s="15" t="s">
        <v>277</v>
      </c>
      <c r="D527" s="15" t="s">
        <v>305</v>
      </c>
      <c r="E527" s="15" t="s">
        <v>4</v>
      </c>
      <c r="F527" s="16">
        <v>26.436399999999999</v>
      </c>
      <c r="G527" s="113">
        <v>26.436399999999999</v>
      </c>
      <c r="H527" s="21"/>
    </row>
    <row r="528" spans="1:8" ht="38.25" outlineLevel="4" x14ac:dyDescent="0.25">
      <c r="A528" s="6" t="s">
        <v>262</v>
      </c>
      <c r="B528" s="5" t="s">
        <v>74</v>
      </c>
      <c r="C528" s="6" t="s">
        <v>277</v>
      </c>
      <c r="D528" s="6" t="s">
        <v>305</v>
      </c>
      <c r="E528" s="6" t="s">
        <v>75</v>
      </c>
      <c r="F528" s="11">
        <v>26.436399999999999</v>
      </c>
      <c r="G528" s="112">
        <v>26.436399999999999</v>
      </c>
      <c r="H528" s="23"/>
    </row>
    <row r="529" spans="1:8" ht="25.5" outlineLevel="2" x14ac:dyDescent="0.25">
      <c r="A529" s="15" t="s">
        <v>262</v>
      </c>
      <c r="B529" s="14" t="s">
        <v>306</v>
      </c>
      <c r="C529" s="15" t="s">
        <v>307</v>
      </c>
      <c r="D529" s="15" t="s">
        <v>3</v>
      </c>
      <c r="E529" s="15" t="s">
        <v>4</v>
      </c>
      <c r="F529" s="16">
        <v>9116.6615000000002</v>
      </c>
      <c r="G529" s="114">
        <v>9018.2999999999993</v>
      </c>
      <c r="H529" s="172">
        <v>98.361500000000007</v>
      </c>
    </row>
    <row r="530" spans="1:8" ht="38.25" outlineLevel="3" x14ac:dyDescent="0.25">
      <c r="A530" s="15" t="s">
        <v>262</v>
      </c>
      <c r="B530" s="14" t="s">
        <v>256</v>
      </c>
      <c r="C530" s="15" t="s">
        <v>307</v>
      </c>
      <c r="D530" s="15" t="s">
        <v>308</v>
      </c>
      <c r="E530" s="15" t="s">
        <v>4</v>
      </c>
      <c r="F530" s="16">
        <v>3873.3151499999999</v>
      </c>
      <c r="G530" s="113">
        <v>3873.3151499999999</v>
      </c>
      <c r="H530" s="21"/>
    </row>
    <row r="531" spans="1:8" ht="76.5" outlineLevel="4" x14ac:dyDescent="0.25">
      <c r="A531" s="6" t="s">
        <v>262</v>
      </c>
      <c r="B531" s="5" t="s">
        <v>11</v>
      </c>
      <c r="C531" s="6" t="s">
        <v>307</v>
      </c>
      <c r="D531" s="6" t="s">
        <v>308</v>
      </c>
      <c r="E531" s="6" t="s">
        <v>12</v>
      </c>
      <c r="F531" s="11">
        <v>3873.3151499999999</v>
      </c>
      <c r="G531" s="112">
        <v>3873.3151499999999</v>
      </c>
      <c r="H531" s="23"/>
    </row>
    <row r="532" spans="1:8" ht="38.25" outlineLevel="3" x14ac:dyDescent="0.25">
      <c r="A532" s="15" t="s">
        <v>262</v>
      </c>
      <c r="B532" s="14" t="s">
        <v>19</v>
      </c>
      <c r="C532" s="15" t="s">
        <v>307</v>
      </c>
      <c r="D532" s="15" t="s">
        <v>309</v>
      </c>
      <c r="E532" s="15" t="s">
        <v>4</v>
      </c>
      <c r="F532" s="16">
        <v>49.484850000000002</v>
      </c>
      <c r="G532" s="113">
        <v>49.484850000000002</v>
      </c>
      <c r="H532" s="21"/>
    </row>
    <row r="533" spans="1:8" ht="38.25" outlineLevel="4" x14ac:dyDescent="0.25">
      <c r="A533" s="6" t="s">
        <v>262</v>
      </c>
      <c r="B533" s="5" t="s">
        <v>21</v>
      </c>
      <c r="C533" s="6" t="s">
        <v>307</v>
      </c>
      <c r="D533" s="6" t="s">
        <v>309</v>
      </c>
      <c r="E533" s="6" t="s">
        <v>22</v>
      </c>
      <c r="F533" s="11">
        <v>49.484850000000002</v>
      </c>
      <c r="G533" s="112">
        <v>49.484850000000002</v>
      </c>
      <c r="H533" s="23"/>
    </row>
    <row r="534" spans="1:8" ht="63.75" outlineLevel="3" x14ac:dyDescent="0.25">
      <c r="A534" s="15" t="s">
        <v>262</v>
      </c>
      <c r="B534" s="14" t="s">
        <v>13</v>
      </c>
      <c r="C534" s="15" t="s">
        <v>307</v>
      </c>
      <c r="D534" s="15" t="s">
        <v>310</v>
      </c>
      <c r="E534" s="15" t="s">
        <v>4</v>
      </c>
      <c r="F534" s="16">
        <v>98.361500000000007</v>
      </c>
      <c r="G534" s="17"/>
      <c r="H534" s="159">
        <v>98.361500000000007</v>
      </c>
    </row>
    <row r="535" spans="1:8" ht="76.5" outlineLevel="4" x14ac:dyDescent="0.25">
      <c r="A535" s="6" t="s">
        <v>262</v>
      </c>
      <c r="B535" s="5" t="s">
        <v>11</v>
      </c>
      <c r="C535" s="6" t="s">
        <v>307</v>
      </c>
      <c r="D535" s="6" t="s">
        <v>310</v>
      </c>
      <c r="E535" s="6" t="s">
        <v>12</v>
      </c>
      <c r="F535" s="11">
        <v>98.361500000000007</v>
      </c>
      <c r="G535" s="12"/>
      <c r="H535" s="165">
        <v>98.361500000000007</v>
      </c>
    </row>
    <row r="536" spans="1:8" ht="63.75" outlineLevel="3" x14ac:dyDescent="0.25">
      <c r="A536" s="15" t="s">
        <v>262</v>
      </c>
      <c r="B536" s="14" t="s">
        <v>311</v>
      </c>
      <c r="C536" s="15" t="s">
        <v>307</v>
      </c>
      <c r="D536" s="15" t="s">
        <v>312</v>
      </c>
      <c r="E536" s="15" t="s">
        <v>4</v>
      </c>
      <c r="F536" s="16">
        <v>5095.5</v>
      </c>
      <c r="G536" s="113">
        <v>5095.5</v>
      </c>
      <c r="H536" s="21"/>
    </row>
    <row r="537" spans="1:8" ht="76.5" outlineLevel="4" x14ac:dyDescent="0.25">
      <c r="A537" s="6" t="s">
        <v>262</v>
      </c>
      <c r="B537" s="5" t="s">
        <v>11</v>
      </c>
      <c r="C537" s="6" t="s">
        <v>307</v>
      </c>
      <c r="D537" s="6" t="s">
        <v>312</v>
      </c>
      <c r="E537" s="6" t="s">
        <v>12</v>
      </c>
      <c r="F537" s="11">
        <v>4675.2305999999999</v>
      </c>
      <c r="G537" s="112">
        <v>4675.2305999999999</v>
      </c>
      <c r="H537" s="23"/>
    </row>
    <row r="538" spans="1:8" ht="38.25" outlineLevel="4" x14ac:dyDescent="0.25">
      <c r="A538" s="6" t="s">
        <v>262</v>
      </c>
      <c r="B538" s="5" t="s">
        <v>21</v>
      </c>
      <c r="C538" s="6" t="s">
        <v>307</v>
      </c>
      <c r="D538" s="6" t="s">
        <v>312</v>
      </c>
      <c r="E538" s="6" t="s">
        <v>22</v>
      </c>
      <c r="F538" s="11">
        <v>420.26940000000002</v>
      </c>
      <c r="G538" s="112">
        <v>420.26940000000002</v>
      </c>
      <c r="H538" s="23"/>
    </row>
    <row r="539" spans="1:8" outlineLevel="1" x14ac:dyDescent="0.25">
      <c r="A539" s="15" t="s">
        <v>262</v>
      </c>
      <c r="B539" s="14" t="s">
        <v>218</v>
      </c>
      <c r="C539" s="15" t="s">
        <v>219</v>
      </c>
      <c r="D539" s="15" t="s">
        <v>3</v>
      </c>
      <c r="E539" s="15" t="s">
        <v>4</v>
      </c>
      <c r="F539" s="16">
        <v>29.5</v>
      </c>
      <c r="G539" s="17"/>
      <c r="H539" s="159">
        <v>29.5</v>
      </c>
    </row>
    <row r="540" spans="1:8" ht="25.5" outlineLevel="2" x14ac:dyDescent="0.25">
      <c r="A540" s="15" t="s">
        <v>262</v>
      </c>
      <c r="B540" s="14" t="s">
        <v>224</v>
      </c>
      <c r="C540" s="15" t="s">
        <v>225</v>
      </c>
      <c r="D540" s="15" t="s">
        <v>3</v>
      </c>
      <c r="E540" s="15" t="s">
        <v>4</v>
      </c>
      <c r="F540" s="16">
        <v>29.5</v>
      </c>
      <c r="G540" s="17"/>
      <c r="H540" s="159">
        <v>29.5</v>
      </c>
    </row>
    <row r="541" spans="1:8" ht="140.25" outlineLevel="3" x14ac:dyDescent="0.25">
      <c r="A541" s="15" t="s">
        <v>262</v>
      </c>
      <c r="B541" s="14" t="s">
        <v>313</v>
      </c>
      <c r="C541" s="15" t="s">
        <v>225</v>
      </c>
      <c r="D541" s="15" t="s">
        <v>314</v>
      </c>
      <c r="E541" s="15" t="s">
        <v>4</v>
      </c>
      <c r="F541" s="16">
        <v>29.5</v>
      </c>
      <c r="G541" s="17"/>
      <c r="H541" s="159">
        <v>29.5</v>
      </c>
    </row>
    <row r="542" spans="1:8" ht="25.5" outlineLevel="4" x14ac:dyDescent="0.25">
      <c r="A542" s="6" t="s">
        <v>262</v>
      </c>
      <c r="B542" s="5" t="s">
        <v>86</v>
      </c>
      <c r="C542" s="6" t="s">
        <v>225</v>
      </c>
      <c r="D542" s="6" t="s">
        <v>314</v>
      </c>
      <c r="E542" s="6" t="s">
        <v>87</v>
      </c>
      <c r="F542" s="11">
        <v>29.5</v>
      </c>
      <c r="G542" s="12"/>
      <c r="H542" s="165">
        <v>29.5</v>
      </c>
    </row>
    <row r="543" spans="1:8" ht="63.75" x14ac:dyDescent="0.25">
      <c r="A543" s="15" t="s">
        <v>419</v>
      </c>
      <c r="B543" s="14" t="s">
        <v>418</v>
      </c>
      <c r="C543" s="15" t="s">
        <v>2</v>
      </c>
      <c r="D543" s="15" t="s">
        <v>3</v>
      </c>
      <c r="E543" s="15" t="s">
        <v>4</v>
      </c>
      <c r="F543" s="16">
        <f>175713.834-200</f>
        <v>175513.834</v>
      </c>
      <c r="G543" s="144">
        <v>114949.13773</v>
      </c>
      <c r="H543" s="172">
        <f>60764.69357-200</f>
        <v>60564.693570000003</v>
      </c>
    </row>
    <row r="544" spans="1:8" outlineLevel="1" x14ac:dyDescent="0.25">
      <c r="A544" s="15" t="s">
        <v>419</v>
      </c>
      <c r="B544" s="14" t="s">
        <v>263</v>
      </c>
      <c r="C544" s="15" t="s">
        <v>264</v>
      </c>
      <c r="D544" s="15" t="s">
        <v>3</v>
      </c>
      <c r="E544" s="15" t="s">
        <v>4</v>
      </c>
      <c r="F544" s="16">
        <v>343</v>
      </c>
      <c r="G544" s="113">
        <v>343</v>
      </c>
      <c r="H544" s="21"/>
    </row>
    <row r="545" spans="1:8" outlineLevel="2" x14ac:dyDescent="0.25">
      <c r="A545" s="15" t="s">
        <v>419</v>
      </c>
      <c r="B545" s="14" t="s">
        <v>378</v>
      </c>
      <c r="C545" s="15" t="s">
        <v>379</v>
      </c>
      <c r="D545" s="15" t="s">
        <v>3</v>
      </c>
      <c r="E545" s="15" t="s">
        <v>4</v>
      </c>
      <c r="F545" s="16">
        <v>343</v>
      </c>
      <c r="G545" s="113">
        <v>343</v>
      </c>
      <c r="H545" s="21"/>
    </row>
    <row r="546" spans="1:8" ht="25.5" outlineLevel="3" x14ac:dyDescent="0.25">
      <c r="A546" s="15" t="s">
        <v>419</v>
      </c>
      <c r="B546" s="14" t="s">
        <v>420</v>
      </c>
      <c r="C546" s="15" t="s">
        <v>379</v>
      </c>
      <c r="D546" s="15" t="s">
        <v>421</v>
      </c>
      <c r="E546" s="15" t="s">
        <v>4</v>
      </c>
      <c r="F546" s="16">
        <v>91.394400000000005</v>
      </c>
      <c r="G546" s="113">
        <v>91.394400000000005</v>
      </c>
      <c r="H546" s="21"/>
    </row>
    <row r="547" spans="1:8" ht="76.5" outlineLevel="4" x14ac:dyDescent="0.25">
      <c r="A547" s="6" t="s">
        <v>419</v>
      </c>
      <c r="B547" s="5" t="s">
        <v>11</v>
      </c>
      <c r="C547" s="6" t="s">
        <v>379</v>
      </c>
      <c r="D547" s="6" t="s">
        <v>421</v>
      </c>
      <c r="E547" s="6" t="s">
        <v>12</v>
      </c>
      <c r="F547" s="11">
        <v>3.9</v>
      </c>
      <c r="G547" s="112">
        <v>3.9</v>
      </c>
      <c r="H547" s="23"/>
    </row>
    <row r="548" spans="1:8" ht="38.25" outlineLevel="4" x14ac:dyDescent="0.25">
      <c r="A548" s="6" t="s">
        <v>419</v>
      </c>
      <c r="B548" s="5" t="s">
        <v>21</v>
      </c>
      <c r="C548" s="6" t="s">
        <v>379</v>
      </c>
      <c r="D548" s="6" t="s">
        <v>421</v>
      </c>
      <c r="E548" s="6" t="s">
        <v>22</v>
      </c>
      <c r="F548" s="11">
        <v>87.494399999999999</v>
      </c>
      <c r="G548" s="112">
        <v>87.494399999999999</v>
      </c>
      <c r="H548" s="23"/>
    </row>
    <row r="549" spans="1:8" ht="25.5" outlineLevel="3" x14ac:dyDescent="0.25">
      <c r="A549" s="15" t="s">
        <v>419</v>
      </c>
      <c r="B549" s="14" t="s">
        <v>420</v>
      </c>
      <c r="C549" s="15" t="s">
        <v>379</v>
      </c>
      <c r="D549" s="15" t="s">
        <v>422</v>
      </c>
      <c r="E549" s="15" t="s">
        <v>4</v>
      </c>
      <c r="F549" s="16">
        <v>0.71060000000000001</v>
      </c>
      <c r="G549" s="113">
        <v>0.71060000000000001</v>
      </c>
      <c r="H549" s="21"/>
    </row>
    <row r="550" spans="1:8" ht="38.25" outlineLevel="4" x14ac:dyDescent="0.25">
      <c r="A550" s="6" t="s">
        <v>419</v>
      </c>
      <c r="B550" s="5" t="s">
        <v>21</v>
      </c>
      <c r="C550" s="6" t="s">
        <v>379</v>
      </c>
      <c r="D550" s="6" t="s">
        <v>422</v>
      </c>
      <c r="E550" s="6" t="s">
        <v>22</v>
      </c>
      <c r="F550" s="11">
        <v>0.71060000000000001</v>
      </c>
      <c r="G550" s="112">
        <v>0.71060000000000001</v>
      </c>
      <c r="H550" s="23"/>
    </row>
    <row r="551" spans="1:8" ht="25.5" outlineLevel="3" x14ac:dyDescent="0.25">
      <c r="A551" s="15" t="s">
        <v>419</v>
      </c>
      <c r="B551" s="14" t="s">
        <v>420</v>
      </c>
      <c r="C551" s="15" t="s">
        <v>379</v>
      </c>
      <c r="D551" s="15" t="s">
        <v>423</v>
      </c>
      <c r="E551" s="15" t="s">
        <v>4</v>
      </c>
      <c r="F551" s="16">
        <v>0.23999000000000001</v>
      </c>
      <c r="G551" s="113">
        <v>0.23999000000000001</v>
      </c>
      <c r="H551" s="21"/>
    </row>
    <row r="552" spans="1:8" ht="38.25" outlineLevel="4" x14ac:dyDescent="0.25">
      <c r="A552" s="6" t="s">
        <v>419</v>
      </c>
      <c r="B552" s="5" t="s">
        <v>21</v>
      </c>
      <c r="C552" s="6" t="s">
        <v>379</v>
      </c>
      <c r="D552" s="6" t="s">
        <v>423</v>
      </c>
      <c r="E552" s="6" t="s">
        <v>22</v>
      </c>
      <c r="F552" s="11">
        <v>0.23999000000000001</v>
      </c>
      <c r="G552" s="112">
        <v>0.23999000000000001</v>
      </c>
      <c r="H552" s="23"/>
    </row>
    <row r="553" spans="1:8" ht="25.5" outlineLevel="3" x14ac:dyDescent="0.25">
      <c r="A553" s="15" t="s">
        <v>419</v>
      </c>
      <c r="B553" s="14" t="s">
        <v>420</v>
      </c>
      <c r="C553" s="15" t="s">
        <v>379</v>
      </c>
      <c r="D553" s="15" t="s">
        <v>424</v>
      </c>
      <c r="E553" s="15" t="s">
        <v>4</v>
      </c>
      <c r="F553" s="16">
        <v>14.638</v>
      </c>
      <c r="G553" s="113">
        <v>14.638</v>
      </c>
      <c r="H553" s="21"/>
    </row>
    <row r="554" spans="1:8" ht="38.25" outlineLevel="4" x14ac:dyDescent="0.25">
      <c r="A554" s="6" t="s">
        <v>419</v>
      </c>
      <c r="B554" s="5" t="s">
        <v>21</v>
      </c>
      <c r="C554" s="6" t="s">
        <v>379</v>
      </c>
      <c r="D554" s="6" t="s">
        <v>424</v>
      </c>
      <c r="E554" s="6" t="s">
        <v>22</v>
      </c>
      <c r="F554" s="11">
        <v>14.638</v>
      </c>
      <c r="G554" s="112">
        <v>14.638</v>
      </c>
      <c r="H554" s="23"/>
    </row>
    <row r="555" spans="1:8" ht="25.5" outlineLevel="3" x14ac:dyDescent="0.25">
      <c r="A555" s="15" t="s">
        <v>419</v>
      </c>
      <c r="B555" s="14" t="s">
        <v>420</v>
      </c>
      <c r="C555" s="15" t="s">
        <v>379</v>
      </c>
      <c r="D555" s="15" t="s">
        <v>425</v>
      </c>
      <c r="E555" s="15" t="s">
        <v>4</v>
      </c>
      <c r="F555" s="16">
        <v>64.23</v>
      </c>
      <c r="G555" s="113">
        <v>64.23</v>
      </c>
      <c r="H555" s="21"/>
    </row>
    <row r="556" spans="1:8" ht="38.25" outlineLevel="4" x14ac:dyDescent="0.25">
      <c r="A556" s="6" t="s">
        <v>419</v>
      </c>
      <c r="B556" s="5" t="s">
        <v>21</v>
      </c>
      <c r="C556" s="6" t="s">
        <v>379</v>
      </c>
      <c r="D556" s="6" t="s">
        <v>425</v>
      </c>
      <c r="E556" s="6" t="s">
        <v>22</v>
      </c>
      <c r="F556" s="11">
        <v>64.23</v>
      </c>
      <c r="G556" s="112">
        <v>64.23</v>
      </c>
      <c r="H556" s="23"/>
    </row>
    <row r="557" spans="1:8" ht="76.5" outlineLevel="3" x14ac:dyDescent="0.25">
      <c r="A557" s="15" t="s">
        <v>419</v>
      </c>
      <c r="B557" s="14" t="s">
        <v>426</v>
      </c>
      <c r="C557" s="15" t="s">
        <v>379</v>
      </c>
      <c r="D557" s="15" t="s">
        <v>427</v>
      </c>
      <c r="E557" s="15" t="s">
        <v>4</v>
      </c>
      <c r="F557" s="16">
        <v>37.5</v>
      </c>
      <c r="G557" s="113">
        <v>37.5</v>
      </c>
      <c r="H557" s="21"/>
    </row>
    <row r="558" spans="1:8" ht="25.5" outlineLevel="4" x14ac:dyDescent="0.25">
      <c r="A558" s="6" t="s">
        <v>419</v>
      </c>
      <c r="B558" s="5" t="s">
        <v>86</v>
      </c>
      <c r="C558" s="6" t="s">
        <v>379</v>
      </c>
      <c r="D558" s="6" t="s">
        <v>427</v>
      </c>
      <c r="E558" s="6" t="s">
        <v>87</v>
      </c>
      <c r="F558" s="11">
        <v>37.5</v>
      </c>
      <c r="G558" s="112">
        <v>37.5</v>
      </c>
      <c r="H558" s="23"/>
    </row>
    <row r="559" spans="1:8" ht="76.5" outlineLevel="3" x14ac:dyDescent="0.25">
      <c r="A559" s="15" t="s">
        <v>419</v>
      </c>
      <c r="B559" s="14" t="s">
        <v>426</v>
      </c>
      <c r="C559" s="15" t="s">
        <v>379</v>
      </c>
      <c r="D559" s="15" t="s">
        <v>428</v>
      </c>
      <c r="E559" s="15" t="s">
        <v>4</v>
      </c>
      <c r="F559" s="16">
        <v>36</v>
      </c>
      <c r="G559" s="113">
        <v>36</v>
      </c>
      <c r="H559" s="21"/>
    </row>
    <row r="560" spans="1:8" ht="25.5" outlineLevel="4" x14ac:dyDescent="0.25">
      <c r="A560" s="6" t="s">
        <v>419</v>
      </c>
      <c r="B560" s="5" t="s">
        <v>86</v>
      </c>
      <c r="C560" s="6" t="s">
        <v>379</v>
      </c>
      <c r="D560" s="6" t="s">
        <v>428</v>
      </c>
      <c r="E560" s="6" t="s">
        <v>87</v>
      </c>
      <c r="F560" s="11">
        <v>36</v>
      </c>
      <c r="G560" s="112">
        <v>36</v>
      </c>
      <c r="H560" s="23"/>
    </row>
    <row r="561" spans="1:8" ht="25.5" outlineLevel="3" x14ac:dyDescent="0.25">
      <c r="A561" s="15" t="s">
        <v>419</v>
      </c>
      <c r="B561" s="14" t="s">
        <v>420</v>
      </c>
      <c r="C561" s="15" t="s">
        <v>379</v>
      </c>
      <c r="D561" s="15" t="s">
        <v>429</v>
      </c>
      <c r="E561" s="15" t="s">
        <v>4</v>
      </c>
      <c r="F561" s="16">
        <v>45.874609999999997</v>
      </c>
      <c r="G561" s="113">
        <v>45.874609999999997</v>
      </c>
      <c r="H561" s="21"/>
    </row>
    <row r="562" spans="1:8" ht="38.25" outlineLevel="4" x14ac:dyDescent="0.25">
      <c r="A562" s="6" t="s">
        <v>419</v>
      </c>
      <c r="B562" s="5" t="s">
        <v>21</v>
      </c>
      <c r="C562" s="6" t="s">
        <v>379</v>
      </c>
      <c r="D562" s="6" t="s">
        <v>429</v>
      </c>
      <c r="E562" s="6" t="s">
        <v>22</v>
      </c>
      <c r="F562" s="11">
        <v>45.874609999999997</v>
      </c>
      <c r="G562" s="112">
        <v>45.874609999999997</v>
      </c>
      <c r="H562" s="23"/>
    </row>
    <row r="563" spans="1:8" ht="25.5" outlineLevel="3" x14ac:dyDescent="0.25">
      <c r="A563" s="15" t="s">
        <v>419</v>
      </c>
      <c r="B563" s="14" t="s">
        <v>420</v>
      </c>
      <c r="C563" s="15" t="s">
        <v>379</v>
      </c>
      <c r="D563" s="15" t="s">
        <v>430</v>
      </c>
      <c r="E563" s="15" t="s">
        <v>4</v>
      </c>
      <c r="F563" s="16">
        <v>52.412399999999998</v>
      </c>
      <c r="G563" s="113">
        <v>52.412399999999998</v>
      </c>
      <c r="H563" s="21"/>
    </row>
    <row r="564" spans="1:8" ht="38.25" outlineLevel="4" x14ac:dyDescent="0.25">
      <c r="A564" s="6" t="s">
        <v>419</v>
      </c>
      <c r="B564" s="5" t="s">
        <v>21</v>
      </c>
      <c r="C564" s="6" t="s">
        <v>379</v>
      </c>
      <c r="D564" s="6" t="s">
        <v>430</v>
      </c>
      <c r="E564" s="6" t="s">
        <v>22</v>
      </c>
      <c r="F564" s="11">
        <v>52.412399999999998</v>
      </c>
      <c r="G564" s="112">
        <v>52.412399999999998</v>
      </c>
      <c r="H564" s="23"/>
    </row>
    <row r="565" spans="1:8" outlineLevel="1" x14ac:dyDescent="0.25">
      <c r="A565" s="15" t="s">
        <v>419</v>
      </c>
      <c r="B565" s="14" t="s">
        <v>431</v>
      </c>
      <c r="C565" s="15" t="s">
        <v>432</v>
      </c>
      <c r="D565" s="15" t="s">
        <v>3</v>
      </c>
      <c r="E565" s="15" t="s">
        <v>4</v>
      </c>
      <c r="F565" s="16">
        <f>175370.834-200</f>
        <v>175170.834</v>
      </c>
      <c r="G565" s="146">
        <v>114606.13773</v>
      </c>
      <c r="H565" s="173">
        <f>60764.69357-200</f>
        <v>60564.693570000003</v>
      </c>
    </row>
    <row r="566" spans="1:8" outlineLevel="2" x14ac:dyDescent="0.25">
      <c r="A566" s="15" t="s">
        <v>419</v>
      </c>
      <c r="B566" s="14" t="s">
        <v>433</v>
      </c>
      <c r="C566" s="15" t="s">
        <v>434</v>
      </c>
      <c r="D566" s="15" t="s">
        <v>3</v>
      </c>
      <c r="E566" s="15" t="s">
        <v>4</v>
      </c>
      <c r="F566" s="16">
        <f>112340.96192-200-149.1-49</f>
        <v>111942.86192</v>
      </c>
      <c r="G566" s="132">
        <f>93221.66322-149.1-49</f>
        <v>93023.563219999996</v>
      </c>
      <c r="H566" s="173">
        <f>19119.3-200</f>
        <v>18919.3</v>
      </c>
    </row>
    <row r="567" spans="1:8" ht="38.25" outlineLevel="3" x14ac:dyDescent="0.25">
      <c r="A567" s="15" t="s">
        <v>419</v>
      </c>
      <c r="B567" s="14" t="s">
        <v>435</v>
      </c>
      <c r="C567" s="15" t="s">
        <v>434</v>
      </c>
      <c r="D567" s="15" t="s">
        <v>436</v>
      </c>
      <c r="E567" s="15" t="s">
        <v>4</v>
      </c>
      <c r="F567" s="16">
        <f>86183.91182-138.9-49</f>
        <v>85996.01182</v>
      </c>
      <c r="G567" s="113">
        <f>86045-49</f>
        <v>85996</v>
      </c>
      <c r="H567" s="21"/>
    </row>
    <row r="568" spans="1:8" ht="38.25" outlineLevel="4" x14ac:dyDescent="0.25">
      <c r="A568" s="6" t="s">
        <v>419</v>
      </c>
      <c r="B568" s="5" t="s">
        <v>74</v>
      </c>
      <c r="C568" s="6" t="s">
        <v>434</v>
      </c>
      <c r="D568" s="6" t="s">
        <v>436</v>
      </c>
      <c r="E568" s="6" t="s">
        <v>75</v>
      </c>
      <c r="F568" s="11">
        <f>86045-49</f>
        <v>85996</v>
      </c>
      <c r="G568" s="112">
        <f>86045-49</f>
        <v>85996</v>
      </c>
      <c r="H568" s="23"/>
    </row>
    <row r="569" spans="1:8" ht="63.75" outlineLevel="3" x14ac:dyDescent="0.25">
      <c r="A569" s="15" t="s">
        <v>419</v>
      </c>
      <c r="B569" s="14" t="s">
        <v>437</v>
      </c>
      <c r="C569" s="15" t="s">
        <v>434</v>
      </c>
      <c r="D569" s="15" t="s">
        <v>438</v>
      </c>
      <c r="E569" s="15" t="s">
        <v>4</v>
      </c>
      <c r="F569" s="16">
        <v>9331</v>
      </c>
      <c r="G569" s="17"/>
      <c r="H569" s="159">
        <v>9331</v>
      </c>
    </row>
    <row r="570" spans="1:8" ht="38.25" outlineLevel="4" x14ac:dyDescent="0.25">
      <c r="A570" s="6" t="s">
        <v>419</v>
      </c>
      <c r="B570" s="5" t="s">
        <v>74</v>
      </c>
      <c r="C570" s="6" t="s">
        <v>434</v>
      </c>
      <c r="D570" s="6" t="s">
        <v>438</v>
      </c>
      <c r="E570" s="6" t="s">
        <v>75</v>
      </c>
      <c r="F570" s="11">
        <v>9331</v>
      </c>
      <c r="G570" s="12"/>
      <c r="H570" s="165">
        <v>9331</v>
      </c>
    </row>
    <row r="571" spans="1:8" ht="25.5" outlineLevel="3" x14ac:dyDescent="0.25">
      <c r="A571" s="15" t="s">
        <v>419</v>
      </c>
      <c r="B571" s="14" t="s">
        <v>439</v>
      </c>
      <c r="C571" s="15" t="s">
        <v>434</v>
      </c>
      <c r="D571" s="15" t="s">
        <v>440</v>
      </c>
      <c r="E571" s="15" t="s">
        <v>4</v>
      </c>
      <c r="F571" s="16">
        <f>410.8-0.2</f>
        <v>410.6</v>
      </c>
      <c r="G571" s="113">
        <v>410.6</v>
      </c>
      <c r="H571" s="21"/>
    </row>
    <row r="572" spans="1:8" ht="38.25" outlineLevel="4" x14ac:dyDescent="0.25">
      <c r="A572" s="6" t="s">
        <v>419</v>
      </c>
      <c r="B572" s="5" t="s">
        <v>74</v>
      </c>
      <c r="C572" s="6" t="s">
        <v>434</v>
      </c>
      <c r="D572" s="6" t="s">
        <v>440</v>
      </c>
      <c r="E572" s="6" t="s">
        <v>75</v>
      </c>
      <c r="F572" s="11">
        <v>410.6</v>
      </c>
      <c r="G572" s="112">
        <v>410.6</v>
      </c>
      <c r="H572" s="23"/>
    </row>
    <row r="573" spans="1:8" ht="38.25" outlineLevel="3" x14ac:dyDescent="0.25">
      <c r="A573" s="15" t="s">
        <v>419</v>
      </c>
      <c r="B573" s="14" t="s">
        <v>441</v>
      </c>
      <c r="C573" s="15" t="s">
        <v>434</v>
      </c>
      <c r="D573" s="15" t="s">
        <v>442</v>
      </c>
      <c r="E573" s="15" t="s">
        <v>4</v>
      </c>
      <c r="F573" s="16">
        <v>2055.1001799999999</v>
      </c>
      <c r="G573" s="113">
        <v>2055.1001799999999</v>
      </c>
      <c r="H573" s="21"/>
    </row>
    <row r="574" spans="1:8" ht="38.25" outlineLevel="4" x14ac:dyDescent="0.25">
      <c r="A574" s="6" t="s">
        <v>419</v>
      </c>
      <c r="B574" s="5" t="s">
        <v>74</v>
      </c>
      <c r="C574" s="6" t="s">
        <v>434</v>
      </c>
      <c r="D574" s="6" t="s">
        <v>442</v>
      </c>
      <c r="E574" s="6" t="s">
        <v>75</v>
      </c>
      <c r="F574" s="11">
        <v>2055.1001799999999</v>
      </c>
      <c r="G574" s="112">
        <v>2055.1001799999999</v>
      </c>
      <c r="H574" s="23"/>
    </row>
    <row r="575" spans="1:8" ht="76.5" outlineLevel="3" x14ac:dyDescent="0.25">
      <c r="A575" s="15" t="s">
        <v>419</v>
      </c>
      <c r="B575" s="14" t="s">
        <v>443</v>
      </c>
      <c r="C575" s="15" t="s">
        <v>434</v>
      </c>
      <c r="D575" s="15" t="s">
        <v>444</v>
      </c>
      <c r="E575" s="15" t="s">
        <v>4</v>
      </c>
      <c r="F575" s="16">
        <v>2969.96522</v>
      </c>
      <c r="G575" s="113">
        <v>2969.96522</v>
      </c>
      <c r="H575" s="21"/>
    </row>
    <row r="576" spans="1:8" ht="38.25" outlineLevel="4" x14ac:dyDescent="0.25">
      <c r="A576" s="6" t="s">
        <v>419</v>
      </c>
      <c r="B576" s="5" t="s">
        <v>129</v>
      </c>
      <c r="C576" s="6" t="s">
        <v>434</v>
      </c>
      <c r="D576" s="6" t="s">
        <v>444</v>
      </c>
      <c r="E576" s="6" t="s">
        <v>130</v>
      </c>
      <c r="F576" s="11">
        <v>2969.96522</v>
      </c>
      <c r="G576" s="112">
        <v>2969.96522</v>
      </c>
      <c r="H576" s="23"/>
    </row>
    <row r="577" spans="1:8" ht="25.5" outlineLevel="3" x14ac:dyDescent="0.25">
      <c r="A577" s="15" t="s">
        <v>419</v>
      </c>
      <c r="B577" s="14" t="s">
        <v>445</v>
      </c>
      <c r="C577" s="15" t="s">
        <v>434</v>
      </c>
      <c r="D577" s="15" t="s">
        <v>446</v>
      </c>
      <c r="E577" s="15" t="s">
        <v>4</v>
      </c>
      <c r="F577" s="129">
        <v>1100</v>
      </c>
      <c r="G577" s="129">
        <v>143</v>
      </c>
      <c r="H577" s="159">
        <v>957</v>
      </c>
    </row>
    <row r="578" spans="1:8" ht="38.25" outlineLevel="4" x14ac:dyDescent="0.25">
      <c r="A578" s="6" t="s">
        <v>419</v>
      </c>
      <c r="B578" s="5" t="s">
        <v>74</v>
      </c>
      <c r="C578" s="6" t="s">
        <v>434</v>
      </c>
      <c r="D578" s="6" t="s">
        <v>446</v>
      </c>
      <c r="E578" s="6" t="s">
        <v>75</v>
      </c>
      <c r="F578" s="128">
        <v>1100</v>
      </c>
      <c r="G578" s="128">
        <v>143</v>
      </c>
      <c r="H578" s="165">
        <v>957</v>
      </c>
    </row>
    <row r="579" spans="1:8" ht="51" outlineLevel="3" x14ac:dyDescent="0.25">
      <c r="A579" s="15" t="s">
        <v>419</v>
      </c>
      <c r="B579" s="14" t="s">
        <v>447</v>
      </c>
      <c r="C579" s="15" t="s">
        <v>434</v>
      </c>
      <c r="D579" s="15" t="s">
        <v>448</v>
      </c>
      <c r="E579" s="15" t="s">
        <v>4</v>
      </c>
      <c r="F579" s="129">
        <v>379</v>
      </c>
      <c r="G579" s="129">
        <v>49.3</v>
      </c>
      <c r="H579" s="159">
        <v>329.7</v>
      </c>
    </row>
    <row r="580" spans="1:8" ht="38.25" outlineLevel="4" x14ac:dyDescent="0.25">
      <c r="A580" s="6" t="s">
        <v>419</v>
      </c>
      <c r="B580" s="5" t="s">
        <v>74</v>
      </c>
      <c r="C580" s="6" t="s">
        <v>434</v>
      </c>
      <c r="D580" s="6" t="s">
        <v>448</v>
      </c>
      <c r="E580" s="6" t="s">
        <v>75</v>
      </c>
      <c r="F580" s="128">
        <v>379</v>
      </c>
      <c r="G580" s="128">
        <v>49.3</v>
      </c>
      <c r="H580" s="165">
        <v>329.7</v>
      </c>
    </row>
    <row r="581" spans="1:8" ht="25.5" outlineLevel="3" x14ac:dyDescent="0.25">
      <c r="A581" s="15" t="s">
        <v>419</v>
      </c>
      <c r="B581" s="14" t="s">
        <v>445</v>
      </c>
      <c r="C581" s="15" t="s">
        <v>434</v>
      </c>
      <c r="D581" s="15" t="s">
        <v>449</v>
      </c>
      <c r="E581" s="15" t="s">
        <v>4</v>
      </c>
      <c r="F581" s="131">
        <f>3052.7-200-10</f>
        <v>2842.7</v>
      </c>
      <c r="G581" s="131">
        <v>142.6</v>
      </c>
      <c r="H581" s="159">
        <f>2900.1-200</f>
        <v>2700.1</v>
      </c>
    </row>
    <row r="582" spans="1:8" ht="38.25" outlineLevel="4" x14ac:dyDescent="0.25">
      <c r="A582" s="6" t="s">
        <v>419</v>
      </c>
      <c r="B582" s="5" t="s">
        <v>74</v>
      </c>
      <c r="C582" s="6" t="s">
        <v>434</v>
      </c>
      <c r="D582" s="6" t="s">
        <v>449</v>
      </c>
      <c r="E582" s="6" t="s">
        <v>75</v>
      </c>
      <c r="F582" s="130">
        <f>3052.7-200-10</f>
        <v>2842.7</v>
      </c>
      <c r="G582" s="130">
        <v>142.6</v>
      </c>
      <c r="H582" s="165">
        <v>2700.1</v>
      </c>
    </row>
    <row r="583" spans="1:8" ht="63.75" outlineLevel="3" x14ac:dyDescent="0.25">
      <c r="A583" s="15" t="s">
        <v>419</v>
      </c>
      <c r="B583" s="14" t="s">
        <v>450</v>
      </c>
      <c r="C583" s="15" t="s">
        <v>434</v>
      </c>
      <c r="D583" s="15" t="s">
        <v>451</v>
      </c>
      <c r="E583" s="15" t="s">
        <v>4</v>
      </c>
      <c r="F583" s="131">
        <v>6438.5</v>
      </c>
      <c r="G583" s="133">
        <v>837</v>
      </c>
      <c r="H583" s="147">
        <v>5601.5</v>
      </c>
    </row>
    <row r="584" spans="1:8" ht="38.25" outlineLevel="4" x14ac:dyDescent="0.25">
      <c r="A584" s="6" t="s">
        <v>419</v>
      </c>
      <c r="B584" s="5" t="s">
        <v>74</v>
      </c>
      <c r="C584" s="6" t="s">
        <v>434</v>
      </c>
      <c r="D584" s="6" t="s">
        <v>451</v>
      </c>
      <c r="E584" s="6" t="s">
        <v>75</v>
      </c>
      <c r="F584" s="130">
        <v>6438.5</v>
      </c>
      <c r="G584" s="134">
        <v>837</v>
      </c>
      <c r="H584" s="157">
        <v>5601.5</v>
      </c>
    </row>
    <row r="585" spans="1:8" ht="76.5" outlineLevel="3" x14ac:dyDescent="0.25">
      <c r="A585" s="15" t="s">
        <v>419</v>
      </c>
      <c r="B585" s="14" t="s">
        <v>452</v>
      </c>
      <c r="C585" s="15" t="s">
        <v>434</v>
      </c>
      <c r="D585" s="15" t="s">
        <v>453</v>
      </c>
      <c r="E585" s="15" t="s">
        <v>4</v>
      </c>
      <c r="F585" s="16">
        <v>419.98599999999999</v>
      </c>
      <c r="G585" s="131">
        <v>419.98599999999999</v>
      </c>
      <c r="H585" s="21"/>
    </row>
    <row r="586" spans="1:8" ht="38.25" outlineLevel="4" x14ac:dyDescent="0.25">
      <c r="A586" s="6" t="s">
        <v>419</v>
      </c>
      <c r="B586" s="5" t="s">
        <v>129</v>
      </c>
      <c r="C586" s="6" t="s">
        <v>434</v>
      </c>
      <c r="D586" s="6" t="s">
        <v>453</v>
      </c>
      <c r="E586" s="6" t="s">
        <v>130</v>
      </c>
      <c r="F586" s="11">
        <v>419.98599999999999</v>
      </c>
      <c r="G586" s="130">
        <v>419.98599999999999</v>
      </c>
      <c r="H586" s="23"/>
    </row>
    <row r="587" spans="1:8" outlineLevel="2" x14ac:dyDescent="0.25">
      <c r="A587" s="15" t="s">
        <v>419</v>
      </c>
      <c r="B587" s="14" t="s">
        <v>454</v>
      </c>
      <c r="C587" s="15" t="s">
        <v>455</v>
      </c>
      <c r="D587" s="15" t="s">
        <v>3</v>
      </c>
      <c r="E587" s="15" t="s">
        <v>4</v>
      </c>
      <c r="F587" s="16">
        <f>54500.3109+90</f>
        <v>54590.310899999997</v>
      </c>
      <c r="G587" s="146">
        <f>12954.8069+90</f>
        <v>13044.8069</v>
      </c>
      <c r="H587" s="173">
        <v>41545.5</v>
      </c>
    </row>
    <row r="588" spans="1:8" ht="51" outlineLevel="3" x14ac:dyDescent="0.25">
      <c r="A588" s="15" t="s">
        <v>419</v>
      </c>
      <c r="B588" s="14" t="s">
        <v>456</v>
      </c>
      <c r="C588" s="15" t="s">
        <v>455</v>
      </c>
      <c r="D588" s="15" t="s">
        <v>457</v>
      </c>
      <c r="E588" s="15" t="s">
        <v>4</v>
      </c>
      <c r="F588" s="16">
        <f>6457.26+90</f>
        <v>6547.26</v>
      </c>
      <c r="G588" s="131">
        <v>6547.3</v>
      </c>
      <c r="H588" s="21"/>
    </row>
    <row r="589" spans="1:8" ht="38.25" outlineLevel="4" x14ac:dyDescent="0.25">
      <c r="A589" s="6" t="s">
        <v>419</v>
      </c>
      <c r="B589" s="5" t="s">
        <v>74</v>
      </c>
      <c r="C589" s="6" t="s">
        <v>455</v>
      </c>
      <c r="D589" s="6" t="s">
        <v>457</v>
      </c>
      <c r="E589" s="6" t="s">
        <v>75</v>
      </c>
      <c r="F589" s="11">
        <v>6547.3</v>
      </c>
      <c r="G589" s="130">
        <v>6547.3</v>
      </c>
      <c r="H589" s="23"/>
    </row>
    <row r="590" spans="1:8" ht="25.5" outlineLevel="3" x14ac:dyDescent="0.25">
      <c r="A590" s="15" t="s">
        <v>419</v>
      </c>
      <c r="B590" s="14" t="s">
        <v>458</v>
      </c>
      <c r="C590" s="15" t="s">
        <v>455</v>
      </c>
      <c r="D590" s="15" t="s">
        <v>459</v>
      </c>
      <c r="E590" s="15" t="s">
        <v>4</v>
      </c>
      <c r="F590" s="16">
        <v>2725.3299200000001</v>
      </c>
      <c r="G590" s="131">
        <v>2725.3299200000001</v>
      </c>
      <c r="H590" s="21"/>
    </row>
    <row r="591" spans="1:8" ht="76.5" outlineLevel="4" x14ac:dyDescent="0.25">
      <c r="A591" s="6" t="s">
        <v>419</v>
      </c>
      <c r="B591" s="5" t="s">
        <v>11</v>
      </c>
      <c r="C591" s="6" t="s">
        <v>455</v>
      </c>
      <c r="D591" s="6" t="s">
        <v>459</v>
      </c>
      <c r="E591" s="6" t="s">
        <v>12</v>
      </c>
      <c r="F591" s="11">
        <v>219.5</v>
      </c>
      <c r="G591" s="130">
        <v>219.5</v>
      </c>
      <c r="H591" s="23"/>
    </row>
    <row r="592" spans="1:8" ht="38.25" outlineLevel="4" x14ac:dyDescent="0.25">
      <c r="A592" s="6" t="s">
        <v>419</v>
      </c>
      <c r="B592" s="5" t="s">
        <v>21</v>
      </c>
      <c r="C592" s="6" t="s">
        <v>455</v>
      </c>
      <c r="D592" s="6" t="s">
        <v>459</v>
      </c>
      <c r="E592" s="6" t="s">
        <v>22</v>
      </c>
      <c r="F592" s="11">
        <v>2505.8299200000001</v>
      </c>
      <c r="G592" s="130">
        <v>2505.8299200000001</v>
      </c>
      <c r="H592" s="23"/>
    </row>
    <row r="593" spans="1:8" ht="89.25" outlineLevel="3" x14ac:dyDescent="0.25">
      <c r="A593" s="15" t="s">
        <v>419</v>
      </c>
      <c r="B593" s="14" t="s">
        <v>460</v>
      </c>
      <c r="C593" s="15" t="s">
        <v>455</v>
      </c>
      <c r="D593" s="15" t="s">
        <v>461</v>
      </c>
      <c r="E593" s="15" t="s">
        <v>4</v>
      </c>
      <c r="F593" s="16">
        <v>755.76607999999999</v>
      </c>
      <c r="G593" s="131">
        <v>755.76607999999999</v>
      </c>
      <c r="H593" s="21"/>
    </row>
    <row r="594" spans="1:8" ht="38.25" outlineLevel="4" x14ac:dyDescent="0.25">
      <c r="A594" s="6" t="s">
        <v>419</v>
      </c>
      <c r="B594" s="5" t="s">
        <v>21</v>
      </c>
      <c r="C594" s="6" t="s">
        <v>455</v>
      </c>
      <c r="D594" s="6" t="s">
        <v>461</v>
      </c>
      <c r="E594" s="6" t="s">
        <v>22</v>
      </c>
      <c r="F594" s="11">
        <v>755.76607999999999</v>
      </c>
      <c r="G594" s="130">
        <v>755.76607999999999</v>
      </c>
      <c r="H594" s="23"/>
    </row>
    <row r="595" spans="1:8" ht="38.25" outlineLevel="3" x14ac:dyDescent="0.25">
      <c r="A595" s="15" t="s">
        <v>419</v>
      </c>
      <c r="B595" s="14" t="s">
        <v>441</v>
      </c>
      <c r="C595" s="15" t="s">
        <v>455</v>
      </c>
      <c r="D595" s="15" t="s">
        <v>442</v>
      </c>
      <c r="E595" s="15" t="s">
        <v>4</v>
      </c>
      <c r="F595" s="16">
        <v>797.19089999999994</v>
      </c>
      <c r="G595" s="131">
        <v>797.19089999999994</v>
      </c>
      <c r="H595" s="21"/>
    </row>
    <row r="596" spans="1:8" ht="38.25" outlineLevel="4" x14ac:dyDescent="0.25">
      <c r="A596" s="6" t="s">
        <v>419</v>
      </c>
      <c r="B596" s="5" t="s">
        <v>21</v>
      </c>
      <c r="C596" s="6" t="s">
        <v>455</v>
      </c>
      <c r="D596" s="6" t="s">
        <v>442</v>
      </c>
      <c r="E596" s="6" t="s">
        <v>22</v>
      </c>
      <c r="F596" s="11">
        <v>597.54099999999994</v>
      </c>
      <c r="G596" s="130">
        <v>597.5</v>
      </c>
      <c r="H596" s="23"/>
    </row>
    <row r="597" spans="1:8" ht="38.25" outlineLevel="4" x14ac:dyDescent="0.25">
      <c r="A597" s="6" t="s">
        <v>419</v>
      </c>
      <c r="B597" s="5" t="s">
        <v>74</v>
      </c>
      <c r="C597" s="6" t="s">
        <v>455</v>
      </c>
      <c r="D597" s="6" t="s">
        <v>442</v>
      </c>
      <c r="E597" s="6" t="s">
        <v>75</v>
      </c>
      <c r="F597" s="11">
        <v>199.6499</v>
      </c>
      <c r="G597" s="130">
        <v>199.6499</v>
      </c>
      <c r="H597" s="23"/>
    </row>
    <row r="598" spans="1:8" ht="51" outlineLevel="3" x14ac:dyDescent="0.25">
      <c r="A598" s="15" t="s">
        <v>419</v>
      </c>
      <c r="B598" s="14" t="s">
        <v>462</v>
      </c>
      <c r="C598" s="15" t="s">
        <v>455</v>
      </c>
      <c r="D598" s="15" t="s">
        <v>463</v>
      </c>
      <c r="E598" s="15" t="s">
        <v>4</v>
      </c>
      <c r="F598" s="16">
        <v>11.88</v>
      </c>
      <c r="G598" s="131">
        <v>11.88</v>
      </c>
      <c r="H598" s="21"/>
    </row>
    <row r="599" spans="1:8" ht="38.25" outlineLevel="4" x14ac:dyDescent="0.25">
      <c r="A599" s="6" t="s">
        <v>419</v>
      </c>
      <c r="B599" s="5" t="s">
        <v>21</v>
      </c>
      <c r="C599" s="6" t="s">
        <v>455</v>
      </c>
      <c r="D599" s="6" t="s">
        <v>463</v>
      </c>
      <c r="E599" s="6" t="s">
        <v>22</v>
      </c>
      <c r="F599" s="11">
        <v>11.88</v>
      </c>
      <c r="G599" s="130">
        <v>11.88</v>
      </c>
      <c r="H599" s="23"/>
    </row>
    <row r="600" spans="1:8" ht="38.25" outlineLevel="3" x14ac:dyDescent="0.25">
      <c r="A600" s="152" t="s">
        <v>419</v>
      </c>
      <c r="B600" s="153" t="s">
        <v>519</v>
      </c>
      <c r="C600" s="152" t="s">
        <v>455</v>
      </c>
      <c r="D600" s="152" t="s">
        <v>464</v>
      </c>
      <c r="E600" s="152" t="s">
        <v>4</v>
      </c>
      <c r="F600" s="140">
        <v>29844</v>
      </c>
      <c r="G600" s="140">
        <v>298.5</v>
      </c>
      <c r="H600" s="159">
        <v>29545.5</v>
      </c>
    </row>
    <row r="601" spans="1:8" ht="38.25" outlineLevel="4" x14ac:dyDescent="0.25">
      <c r="A601" s="155" t="s">
        <v>419</v>
      </c>
      <c r="B601" s="156" t="s">
        <v>21</v>
      </c>
      <c r="C601" s="155" t="s">
        <v>455</v>
      </c>
      <c r="D601" s="155" t="s">
        <v>464</v>
      </c>
      <c r="E601" s="155" t="s">
        <v>22</v>
      </c>
      <c r="F601" s="137">
        <v>29844</v>
      </c>
      <c r="G601" s="137">
        <v>298.5</v>
      </c>
      <c r="H601" s="165">
        <v>29545.5</v>
      </c>
    </row>
    <row r="602" spans="1:8" outlineLevel="4" x14ac:dyDescent="0.25">
      <c r="A602" s="155"/>
      <c r="B602" s="149" t="s">
        <v>489</v>
      </c>
      <c r="C602" s="155"/>
      <c r="D602" s="155"/>
      <c r="E602" s="155"/>
      <c r="F602" s="168"/>
      <c r="G602" s="168"/>
      <c r="H602" s="169"/>
    </row>
    <row r="603" spans="1:8" outlineLevel="4" x14ac:dyDescent="0.25">
      <c r="A603" s="161" t="s">
        <v>419</v>
      </c>
      <c r="B603" s="150" t="s">
        <v>513</v>
      </c>
      <c r="C603" s="161" t="s">
        <v>455</v>
      </c>
      <c r="D603" s="161" t="s">
        <v>464</v>
      </c>
      <c r="E603" s="170" t="s">
        <v>22</v>
      </c>
      <c r="F603" s="167">
        <v>26000</v>
      </c>
      <c r="G603" s="167"/>
      <c r="H603" s="167">
        <v>26000</v>
      </c>
    </row>
    <row r="604" spans="1:8" outlineLevel="4" x14ac:dyDescent="0.25">
      <c r="A604" s="161" t="s">
        <v>419</v>
      </c>
      <c r="B604" s="150" t="s">
        <v>514</v>
      </c>
      <c r="C604" s="161" t="s">
        <v>455</v>
      </c>
      <c r="D604" s="161" t="s">
        <v>464</v>
      </c>
      <c r="E604" s="170" t="s">
        <v>22</v>
      </c>
      <c r="F604" s="167">
        <v>3545.5</v>
      </c>
      <c r="G604" s="167"/>
      <c r="H604" s="167">
        <v>3545.5</v>
      </c>
    </row>
    <row r="605" spans="1:8" ht="51" outlineLevel="3" x14ac:dyDescent="0.25">
      <c r="A605" s="139" t="s">
        <v>419</v>
      </c>
      <c r="B605" s="138" t="s">
        <v>465</v>
      </c>
      <c r="C605" s="139" t="s">
        <v>455</v>
      </c>
      <c r="D605" s="139" t="s">
        <v>466</v>
      </c>
      <c r="E605" s="139" t="s">
        <v>4</v>
      </c>
      <c r="F605" s="140">
        <v>13793.1</v>
      </c>
      <c r="G605" s="158">
        <v>1793.1</v>
      </c>
      <c r="H605" s="159">
        <v>12000</v>
      </c>
    </row>
    <row r="606" spans="1:8" ht="38.25" outlineLevel="4" x14ac:dyDescent="0.25">
      <c r="A606" s="136" t="s">
        <v>419</v>
      </c>
      <c r="B606" s="135" t="s">
        <v>21</v>
      </c>
      <c r="C606" s="136" t="s">
        <v>455</v>
      </c>
      <c r="D606" s="136" t="s">
        <v>466</v>
      </c>
      <c r="E606" s="136" t="s">
        <v>22</v>
      </c>
      <c r="F606" s="137">
        <v>13793.1</v>
      </c>
      <c r="G606" s="171">
        <v>1793.1</v>
      </c>
      <c r="H606" s="165">
        <v>12000</v>
      </c>
    </row>
    <row r="607" spans="1:8" ht="25.5" outlineLevel="3" x14ac:dyDescent="0.25">
      <c r="A607" s="15" t="s">
        <v>419</v>
      </c>
      <c r="B607" s="14" t="s">
        <v>25</v>
      </c>
      <c r="C607" s="15" t="s">
        <v>455</v>
      </c>
      <c r="D607" s="15" t="s">
        <v>26</v>
      </c>
      <c r="E607" s="15" t="s">
        <v>4</v>
      </c>
      <c r="F607" s="16">
        <v>115.78</v>
      </c>
      <c r="G607" s="140">
        <v>115.78</v>
      </c>
      <c r="H607" s="21"/>
    </row>
    <row r="608" spans="1:8" ht="38.25" outlineLevel="4" x14ac:dyDescent="0.25">
      <c r="A608" s="6" t="s">
        <v>419</v>
      </c>
      <c r="B608" s="5" t="s">
        <v>21</v>
      </c>
      <c r="C608" s="6" t="s">
        <v>455</v>
      </c>
      <c r="D608" s="6" t="s">
        <v>26</v>
      </c>
      <c r="E608" s="6" t="s">
        <v>22</v>
      </c>
      <c r="F608" s="11">
        <v>115.8</v>
      </c>
      <c r="G608" s="137">
        <v>115.8</v>
      </c>
      <c r="H608" s="23"/>
    </row>
    <row r="609" spans="1:8" ht="25.5" outlineLevel="2" x14ac:dyDescent="0.25">
      <c r="A609" s="15" t="s">
        <v>419</v>
      </c>
      <c r="B609" s="14" t="s">
        <v>467</v>
      </c>
      <c r="C609" s="15" t="s">
        <v>468</v>
      </c>
      <c r="D609" s="15" t="s">
        <v>3</v>
      </c>
      <c r="E609" s="15" t="s">
        <v>4</v>
      </c>
      <c r="F609" s="16">
        <f>8529.56118+59.1+49</f>
        <v>8637.661180000001</v>
      </c>
      <c r="G609" s="144">
        <f>8429.66761+59.1+49</f>
        <v>8537.7676100000008</v>
      </c>
      <c r="H609" s="172">
        <v>99.893569999999997</v>
      </c>
    </row>
    <row r="610" spans="1:8" ht="76.5" outlineLevel="3" x14ac:dyDescent="0.25">
      <c r="A610" s="15" t="s">
        <v>419</v>
      </c>
      <c r="B610" s="14" t="s">
        <v>469</v>
      </c>
      <c r="C610" s="15" t="s">
        <v>468</v>
      </c>
      <c r="D610" s="15" t="s">
        <v>470</v>
      </c>
      <c r="E610" s="15" t="s">
        <v>4</v>
      </c>
      <c r="F610" s="16">
        <f>4839.89424-49+49</f>
        <v>4839.8942399999996</v>
      </c>
      <c r="G610" s="140">
        <f>4790.9+49</f>
        <v>4839.8999999999996</v>
      </c>
      <c r="H610" s="21"/>
    </row>
    <row r="611" spans="1:8" ht="76.5" outlineLevel="4" x14ac:dyDescent="0.25">
      <c r="A611" s="6" t="s">
        <v>419</v>
      </c>
      <c r="B611" s="5" t="s">
        <v>11</v>
      </c>
      <c r="C611" s="6" t="s">
        <v>468</v>
      </c>
      <c r="D611" s="6" t="s">
        <v>470</v>
      </c>
      <c r="E611" s="6" t="s">
        <v>12</v>
      </c>
      <c r="F611" s="11">
        <f>3937.56715-49+49</f>
        <v>3937.5671499999999</v>
      </c>
      <c r="G611" s="137">
        <v>3937.6</v>
      </c>
      <c r="H611" s="23"/>
    </row>
    <row r="612" spans="1:8" ht="38.25" outlineLevel="4" x14ac:dyDescent="0.25">
      <c r="A612" s="6" t="s">
        <v>419</v>
      </c>
      <c r="B612" s="5" t="s">
        <v>21</v>
      </c>
      <c r="C612" s="6" t="s">
        <v>468</v>
      </c>
      <c r="D612" s="6" t="s">
        <v>470</v>
      </c>
      <c r="E612" s="6" t="s">
        <v>22</v>
      </c>
      <c r="F612" s="11">
        <v>880.60909000000004</v>
      </c>
      <c r="G612" s="137">
        <v>880.60909000000004</v>
      </c>
      <c r="H612" s="23"/>
    </row>
    <row r="613" spans="1:8" outlineLevel="4" x14ac:dyDescent="0.25">
      <c r="A613" s="6" t="s">
        <v>419</v>
      </c>
      <c r="B613" s="5" t="s">
        <v>23</v>
      </c>
      <c r="C613" s="6" t="s">
        <v>468</v>
      </c>
      <c r="D613" s="6" t="s">
        <v>470</v>
      </c>
      <c r="E613" s="6" t="s">
        <v>24</v>
      </c>
      <c r="F613" s="11">
        <v>21.718</v>
      </c>
      <c r="G613" s="137">
        <v>21.718</v>
      </c>
      <c r="H613" s="23"/>
    </row>
    <row r="614" spans="1:8" ht="38.25" outlineLevel="3" x14ac:dyDescent="0.25">
      <c r="A614" s="15" t="s">
        <v>419</v>
      </c>
      <c r="B614" s="14" t="s">
        <v>17</v>
      </c>
      <c r="C614" s="15" t="s">
        <v>468</v>
      </c>
      <c r="D614" s="15" t="s">
        <v>471</v>
      </c>
      <c r="E614" s="15" t="s">
        <v>4</v>
      </c>
      <c r="F614" s="16">
        <f>3553.42537+108.1</f>
        <v>3661.5253699999998</v>
      </c>
      <c r="G614" s="140">
        <v>3661.5</v>
      </c>
      <c r="H614" s="21"/>
    </row>
    <row r="615" spans="1:8" ht="76.5" outlineLevel="4" x14ac:dyDescent="0.25">
      <c r="A615" s="6" t="s">
        <v>419</v>
      </c>
      <c r="B615" s="5" t="s">
        <v>11</v>
      </c>
      <c r="C615" s="6" t="s">
        <v>468</v>
      </c>
      <c r="D615" s="6" t="s">
        <v>471</v>
      </c>
      <c r="E615" s="6" t="s">
        <v>12</v>
      </c>
      <c r="F615" s="11">
        <f>3553.42537+108.1</f>
        <v>3661.5253699999998</v>
      </c>
      <c r="G615" s="137">
        <v>3661.5</v>
      </c>
      <c r="H615" s="23"/>
    </row>
    <row r="616" spans="1:8" ht="38.25" outlineLevel="3" x14ac:dyDescent="0.25">
      <c r="A616" s="15" t="s">
        <v>419</v>
      </c>
      <c r="B616" s="14" t="s">
        <v>19</v>
      </c>
      <c r="C616" s="15" t="s">
        <v>468</v>
      </c>
      <c r="D616" s="15" t="s">
        <v>472</v>
      </c>
      <c r="E616" s="15" t="s">
        <v>4</v>
      </c>
      <c r="F616" s="16">
        <v>36.347999999999999</v>
      </c>
      <c r="G616" s="140">
        <v>36.347999999999999</v>
      </c>
      <c r="H616" s="21"/>
    </row>
    <row r="617" spans="1:8" ht="76.5" outlineLevel="4" x14ac:dyDescent="0.25">
      <c r="A617" s="6" t="s">
        <v>419</v>
      </c>
      <c r="B617" s="5" t="s">
        <v>11</v>
      </c>
      <c r="C617" s="6" t="s">
        <v>468</v>
      </c>
      <c r="D617" s="6" t="s">
        <v>472</v>
      </c>
      <c r="E617" s="6" t="s">
        <v>12</v>
      </c>
      <c r="F617" s="11">
        <v>0.748</v>
      </c>
      <c r="G617" s="137">
        <v>0.748</v>
      </c>
      <c r="H617" s="23"/>
    </row>
    <row r="618" spans="1:8" ht="38.25" outlineLevel="4" x14ac:dyDescent="0.25">
      <c r="A618" s="6" t="s">
        <v>419</v>
      </c>
      <c r="B618" s="5" t="s">
        <v>21</v>
      </c>
      <c r="C618" s="6" t="s">
        <v>468</v>
      </c>
      <c r="D618" s="6" t="s">
        <v>472</v>
      </c>
      <c r="E618" s="6" t="s">
        <v>22</v>
      </c>
      <c r="F618" s="11">
        <v>35.6</v>
      </c>
      <c r="G618" s="137">
        <v>35.6</v>
      </c>
      <c r="H618" s="23"/>
    </row>
    <row r="619" spans="1:8" ht="63.75" outlineLevel="3" x14ac:dyDescent="0.25">
      <c r="A619" s="15" t="s">
        <v>419</v>
      </c>
      <c r="B619" s="14" t="s">
        <v>13</v>
      </c>
      <c r="C619" s="15" t="s">
        <v>468</v>
      </c>
      <c r="D619" s="15" t="s">
        <v>473</v>
      </c>
      <c r="E619" s="15" t="s">
        <v>4</v>
      </c>
      <c r="F619" s="16">
        <v>99.893569999999997</v>
      </c>
      <c r="G619" s="17"/>
      <c r="H619" s="159">
        <v>99.893569999999997</v>
      </c>
    </row>
    <row r="620" spans="1:8" ht="76.5" outlineLevel="4" x14ac:dyDescent="0.25">
      <c r="A620" s="6" t="s">
        <v>419</v>
      </c>
      <c r="B620" s="5" t="s">
        <v>11</v>
      </c>
      <c r="C620" s="6" t="s">
        <v>468</v>
      </c>
      <c r="D620" s="6" t="s">
        <v>473</v>
      </c>
      <c r="E620" s="6" t="s">
        <v>12</v>
      </c>
      <c r="F620" s="11">
        <v>99.893569999999997</v>
      </c>
      <c r="G620" s="12"/>
      <c r="H620" s="165">
        <v>99.893569999999997</v>
      </c>
    </row>
    <row r="621" spans="1:8" x14ac:dyDescent="0.25">
      <c r="A621" s="18"/>
      <c r="B621" s="195" t="s">
        <v>484</v>
      </c>
      <c r="C621" s="196"/>
      <c r="D621" s="196"/>
      <c r="E621" s="196"/>
      <c r="F621" s="53">
        <f>2421226.52239-200+16800-12969.1</f>
        <v>2424857.42239</v>
      </c>
      <c r="G621" s="178">
        <v>829195.74757000001</v>
      </c>
      <c r="H621" s="180">
        <f>1592030.75277-200+16800-12969.1</f>
        <v>1595661.6527699998</v>
      </c>
    </row>
    <row r="622" spans="1:8" x14ac:dyDescent="0.25">
      <c r="A622" s="7"/>
      <c r="B622" s="7"/>
      <c r="C622" s="7"/>
      <c r="D622" s="7"/>
      <c r="E622" s="7"/>
      <c r="F622" s="8"/>
      <c r="G622" s="2"/>
    </row>
    <row r="623" spans="1:8" x14ac:dyDescent="0.25">
      <c r="A623" s="1"/>
      <c r="B623" s="197"/>
      <c r="C623" s="198"/>
      <c r="D623" s="198"/>
      <c r="E623" s="198"/>
      <c r="F623" s="198"/>
      <c r="G623" s="2"/>
    </row>
    <row r="625" spans="10:10" x14ac:dyDescent="0.25">
      <c r="J625" s="3"/>
    </row>
  </sheetData>
  <mergeCells count="18">
    <mergeCell ref="F7:H7"/>
    <mergeCell ref="B11:F11"/>
    <mergeCell ref="A12:A14"/>
    <mergeCell ref="B12:B14"/>
    <mergeCell ref="C12:E12"/>
    <mergeCell ref="F12:F14"/>
    <mergeCell ref="A9:H9"/>
    <mergeCell ref="B621:E621"/>
    <mergeCell ref="B623:F623"/>
    <mergeCell ref="G12:H13"/>
    <mergeCell ref="C13:C14"/>
    <mergeCell ref="D13:D14"/>
    <mergeCell ref="E13:E14"/>
    <mergeCell ref="F1:H1"/>
    <mergeCell ref="F2:H2"/>
    <mergeCell ref="F3:H3"/>
    <mergeCell ref="F4:H4"/>
    <mergeCell ref="F5:H5"/>
  </mergeCells>
  <pageMargins left="0.59055118110236227" right="0.59055118110236227" top="0.59055118110236227" bottom="0.59055118110236227" header="0.39370078740157483" footer="0.39370078740157483"/>
  <pageSetup paperSize="9" scale="73" fitToHeight="200" orientation="portrait" r:id="rId1"/>
  <headerFooter>
    <oddFooter>&amp;C&amp;P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2&lt;/string&gt;&#10;    &lt;string&gt;30.12.2022&lt;/string&gt;&#10;  &lt;/DateInfo&gt;&#10;  &lt;Code&gt;SQUERY_ANAL_ISP_BUDG&lt;/Code&gt;&#10;  &lt;ObjectCode&gt;SQUERY_ANAL_ISP_BUDG&lt;/ObjectCode&gt;&#10;  &lt;DocName&gt;Аналитический отчет по исполнению бюджета с произвольной группировкой&lt;/DocName&gt;&#10;  &lt;VariantName&gt;Вариант (функциональная)&lt;/VariantName&gt;&#10;  &lt;VariantLink&gt;277978710&lt;/VariantLink&gt;&#10;  &lt;ReportCode&gt;36BDE52DA0EA49EDA6172829FB390A&lt;/ReportCode&gt;&#10;  &lt;SvodReportLink xsi:nil=&quot;true&quot; /&gt;&#10;  &lt;ReportLink&gt;326794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94DFE292-E42A-4F04-B18F-84C83F95396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финансист</dc:creator>
  <cp:lastModifiedBy>finansist2012</cp:lastModifiedBy>
  <cp:lastPrinted>2022-12-23T12:11:45Z</cp:lastPrinted>
  <dcterms:created xsi:type="dcterms:W3CDTF">2022-12-23T05:53:45Z</dcterms:created>
  <dcterms:modified xsi:type="dcterms:W3CDTF">2023-01-10T10:24:18Z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с произвольной группировкой</vt:lpwstr>
  </property>
  <property fmtid="{D5CDD505-2E9C-101B-9397-08002B2CF9AE}" pid="3" name="Название отчета">
    <vt:lpwstr>Вариант (функциональная)(3).xlsx</vt:lpwstr>
  </property>
  <property fmtid="{D5CDD505-2E9C-101B-9397-08002B2CF9AE}" pid="4" name="Версия клиента">
    <vt:lpwstr>21.2.10.1272 (.NET 4.7.2)</vt:lpwstr>
  </property>
  <property fmtid="{D5CDD505-2E9C-101B-9397-08002B2CF9AE}" pid="5" name="Версия базы">
    <vt:lpwstr>21.2.2481.49625915</vt:lpwstr>
  </property>
  <property fmtid="{D5CDD505-2E9C-101B-9397-08002B2CF9AE}" pid="6" name="Тип сервера">
    <vt:lpwstr>MSSQL</vt:lpwstr>
  </property>
  <property fmtid="{D5CDD505-2E9C-101B-9397-08002B2CF9AE}" pid="7" name="Сервер">
    <vt:lpwstr>server2\sqlserver2008</vt:lpwstr>
  </property>
  <property fmtid="{D5CDD505-2E9C-101B-9397-08002B2CF9AE}" pid="8" name="База">
    <vt:lpwstr>budg2022</vt:lpwstr>
  </property>
  <property fmtid="{D5CDD505-2E9C-101B-9397-08002B2CF9AE}" pid="9" name="Пользователь">
    <vt:lpwstr>аня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